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creggov-my.sharepoint.com/personal/mvargas_creg_gov_co/Documents/GESTION CONTROL Y EVALUACION OCI/Chip Contable/Chip 2022/"/>
    </mc:Choice>
  </mc:AlternateContent>
  <xr:revisionPtr revIDLastSave="0" documentId="8_{23D5983D-FDC6-46D7-BF3D-5CF8C905BF0C}" xr6:coauthVersionLast="47" xr6:coauthVersionMax="47" xr10:uidLastSave="{00000000-0000-0000-0000-000000000000}"/>
  <bookViews>
    <workbookView xWindow="-120" yWindow="-120" windowWidth="21840" windowHeight="13140" xr2:uid="{00000000-000D-0000-FFFF-FFFF00000000}"/>
  </bookViews>
  <sheets>
    <sheet name="CIC 2022 Matriz Cuantitativa" sheetId="1" r:id="rId1"/>
    <sheet name="CIC 2022 Matriz Cualitativa" sheetId="2" r:id="rId2"/>
  </sheets>
  <definedNames>
    <definedName name="_xlnm._FilterDatabase" localSheetId="0" hidden="1">'CIC 2022 Matriz Cuantitativa'!$A$12:$IU$130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9" i="1" l="1"/>
  <c r="F129" i="1" s="1"/>
  <c r="E128" i="1"/>
  <c r="F128" i="1" s="1"/>
  <c r="E126" i="1"/>
  <c r="F126" i="1" s="1"/>
  <c r="E124" i="1"/>
  <c r="F124" i="1" s="1"/>
  <c r="E123" i="1"/>
  <c r="F123" i="1" s="1"/>
  <c r="E122" i="1"/>
  <c r="F122" i="1" s="1"/>
  <c r="E121" i="1"/>
  <c r="F121" i="1" s="1"/>
  <c r="E119" i="1"/>
  <c r="F119" i="1" s="1"/>
  <c r="E115" i="1"/>
  <c r="F115" i="1" s="1"/>
  <c r="E114" i="1"/>
  <c r="F114" i="1" s="1"/>
  <c r="E110" i="1"/>
  <c r="F110" i="1" s="1"/>
  <c r="E109" i="1"/>
  <c r="F109" i="1" s="1"/>
  <c r="E108" i="1"/>
  <c r="F108" i="1" s="1"/>
  <c r="E107" i="1"/>
  <c r="F107" i="1" s="1"/>
  <c r="E106" i="1"/>
  <c r="F106" i="1" s="1"/>
  <c r="E104" i="1"/>
  <c r="F104" i="1" s="1"/>
  <c r="E103" i="1"/>
  <c r="F103" i="1" s="1"/>
  <c r="E101" i="1"/>
  <c r="F101" i="1" s="1"/>
  <c r="E99" i="1"/>
  <c r="F99" i="1" s="1"/>
  <c r="E98" i="1"/>
  <c r="F98" i="1" s="1"/>
  <c r="E97" i="1"/>
  <c r="F97" i="1" s="1"/>
  <c r="E96" i="1"/>
  <c r="F96" i="1" s="1"/>
  <c r="E93" i="1"/>
  <c r="F93" i="1" s="1"/>
  <c r="E92" i="1"/>
  <c r="F92" i="1" s="1"/>
  <c r="E91" i="1"/>
  <c r="F91" i="1" s="1"/>
  <c r="E90" i="1"/>
  <c r="F90" i="1" s="1"/>
  <c r="E89" i="1"/>
  <c r="F89" i="1" s="1"/>
  <c r="E87" i="1"/>
  <c r="F87" i="1" s="1"/>
  <c r="E86" i="1"/>
  <c r="F86" i="1" s="1"/>
  <c r="E85" i="1"/>
  <c r="F85" i="1" s="1"/>
  <c r="E82" i="1"/>
  <c r="F82" i="1" s="1"/>
  <c r="E81" i="1"/>
  <c r="F81" i="1" s="1"/>
  <c r="E78" i="1"/>
  <c r="F78" i="1" s="1"/>
  <c r="E77" i="1"/>
  <c r="F77" i="1" s="1"/>
  <c r="E75" i="1"/>
  <c r="F75" i="1" s="1"/>
  <c r="E74" i="1"/>
  <c r="F74" i="1" s="1"/>
  <c r="E72" i="1"/>
  <c r="F72" i="1" s="1"/>
  <c r="E71" i="1"/>
  <c r="F71" i="1" s="1"/>
  <c r="E69" i="1"/>
  <c r="F69" i="1" s="1"/>
  <c r="E68" i="1"/>
  <c r="F68" i="1" s="1"/>
  <c r="E66" i="1"/>
  <c r="F66" i="1" s="1"/>
  <c r="E65" i="1"/>
  <c r="F65" i="1" s="1"/>
  <c r="E62" i="1"/>
  <c r="F62" i="1" s="1"/>
  <c r="E60" i="1"/>
  <c r="F60" i="1" s="1"/>
  <c r="E57" i="1"/>
  <c r="F57" i="1" s="1"/>
  <c r="E55" i="1"/>
  <c r="F55" i="1" s="1"/>
  <c r="E54" i="1"/>
  <c r="F54" i="1" s="1"/>
  <c r="E52" i="1"/>
  <c r="F52" i="1" s="1"/>
  <c r="E51" i="1"/>
  <c r="F51" i="1" s="1"/>
  <c r="E46" i="1"/>
  <c r="F46" i="1" s="1"/>
  <c r="E45" i="1"/>
  <c r="F45" i="1" s="1"/>
  <c r="E44" i="1"/>
  <c r="F44" i="1" s="1"/>
  <c r="E42" i="1"/>
  <c r="F42" i="1" s="1"/>
  <c r="E41" i="1"/>
  <c r="F41" i="1" s="1"/>
  <c r="E39" i="1"/>
  <c r="F39" i="1" s="1"/>
  <c r="E38" i="1"/>
  <c r="F38" i="1" s="1"/>
  <c r="E36" i="1"/>
  <c r="F36" i="1" s="1"/>
  <c r="E35" i="1"/>
  <c r="F35" i="1" s="1"/>
  <c r="E33" i="1"/>
  <c r="F33" i="1" s="1"/>
  <c r="E32" i="1"/>
  <c r="F32" i="1" s="1"/>
  <c r="E30" i="1"/>
  <c r="F30" i="1" s="1"/>
  <c r="E29" i="1"/>
  <c r="F29" i="1" s="1"/>
  <c r="E27" i="1"/>
  <c r="F27" i="1" s="1"/>
  <c r="E26" i="1"/>
  <c r="F26" i="1" s="1"/>
  <c r="E24" i="1"/>
  <c r="F24" i="1" s="1"/>
  <c r="E23" i="1"/>
  <c r="F23" i="1" s="1"/>
  <c r="E22" i="1"/>
  <c r="F22" i="1" s="1"/>
  <c r="E20" i="1"/>
  <c r="F20" i="1" s="1"/>
  <c r="E19" i="1"/>
  <c r="F19" i="1" s="1"/>
  <c r="E17" i="1"/>
  <c r="F17" i="1" s="1"/>
  <c r="E16" i="1"/>
  <c r="F16" i="1" s="1"/>
  <c r="E15" i="1"/>
  <c r="F15" i="1" s="1"/>
  <c r="E14" i="1"/>
  <c r="F14" i="1" s="1"/>
  <c r="E127" i="1"/>
  <c r="F127" i="1" s="1"/>
  <c r="E125" i="1"/>
  <c r="F125" i="1" s="1"/>
  <c r="E120" i="1"/>
  <c r="F120" i="1" s="1"/>
  <c r="E118" i="1"/>
  <c r="F118" i="1" s="1"/>
  <c r="E113" i="1"/>
  <c r="F113" i="1" s="1"/>
  <c r="E105" i="1"/>
  <c r="F105" i="1" s="1"/>
  <c r="E102" i="1"/>
  <c r="F102" i="1" s="1"/>
  <c r="E100" i="1"/>
  <c r="F100" i="1" s="1"/>
  <c r="E95" i="1"/>
  <c r="F95" i="1" s="1"/>
  <c r="E88" i="1"/>
  <c r="F88" i="1" s="1"/>
  <c r="E84" i="1"/>
  <c r="F84" i="1" s="1"/>
  <c r="E80" i="1"/>
  <c r="F80" i="1" s="1"/>
  <c r="E76" i="1"/>
  <c r="F76" i="1" s="1"/>
  <c r="E73" i="1"/>
  <c r="F73" i="1" s="1"/>
  <c r="E70" i="1"/>
  <c r="F70" i="1" s="1"/>
  <c r="E67" i="1"/>
  <c r="F67" i="1" s="1"/>
  <c r="E64" i="1"/>
  <c r="F64" i="1" s="1"/>
  <c r="E61" i="1"/>
  <c r="F61" i="1" s="1"/>
  <c r="E59" i="1"/>
  <c r="F59" i="1" s="1"/>
  <c r="E56" i="1"/>
  <c r="F56" i="1" s="1"/>
  <c r="E53" i="1"/>
  <c r="F53" i="1" s="1"/>
  <c r="E50" i="1"/>
  <c r="F50" i="1" s="1"/>
  <c r="E43" i="1"/>
  <c r="F43" i="1" s="1"/>
  <c r="E40" i="1"/>
  <c r="F40" i="1" s="1"/>
  <c r="E37" i="1"/>
  <c r="F37" i="1" s="1"/>
  <c r="E34" i="1"/>
  <c r="F34" i="1" s="1"/>
  <c r="E31" i="1"/>
  <c r="F31" i="1" s="1"/>
  <c r="E28" i="1"/>
  <c r="F28" i="1" s="1"/>
  <c r="E25" i="1"/>
  <c r="F25" i="1" s="1"/>
  <c r="E21" i="1"/>
  <c r="F21" i="1" s="1"/>
  <c r="E18" i="1"/>
  <c r="F18" i="1" s="1"/>
  <c r="E13" i="1"/>
  <c r="F13" i="1" s="1"/>
  <c r="G61" i="1" l="1"/>
  <c r="G56" i="1"/>
  <c r="G31" i="1"/>
  <c r="G127" i="1"/>
  <c r="G64" i="1"/>
  <c r="G43" i="1"/>
  <c r="G40" i="1"/>
  <c r="G28" i="1"/>
  <c r="G73" i="1"/>
  <c r="G50" i="1"/>
  <c r="G18" i="1"/>
  <c r="G21" i="1"/>
  <c r="G34" i="1"/>
  <c r="G25" i="1"/>
  <c r="G37" i="1"/>
  <c r="G118" i="1"/>
  <c r="G76" i="1"/>
  <c r="G113" i="1"/>
  <c r="G125" i="1"/>
  <c r="G120" i="1"/>
  <c r="G105" i="1"/>
  <c r="G102" i="1"/>
  <c r="G100" i="1"/>
  <c r="G95" i="1"/>
  <c r="G88" i="1"/>
  <c r="G84" i="1"/>
  <c r="G80" i="1"/>
  <c r="G70" i="1"/>
  <c r="G67" i="1"/>
  <c r="G59" i="1"/>
  <c r="G53" i="1"/>
  <c r="G13" i="1"/>
  <c r="G130" i="1" l="1"/>
  <c r="C138" i="1" s="1"/>
  <c r="C140" i="1" l="1"/>
  <c r="C139" i="1"/>
</calcChain>
</file>

<file path=xl/sharedStrings.xml><?xml version="1.0" encoding="utf-8"?>
<sst xmlns="http://schemas.openxmlformats.org/spreadsheetml/2006/main" count="602" uniqueCount="330">
  <si>
    <t>EXISTENCIA (Ex)</t>
  </si>
  <si>
    <t>EFECTIVIDAD (Ef)</t>
  </si>
  <si>
    <t>RESPUESTA</t>
  </si>
  <si>
    <t>VALOR</t>
  </si>
  <si>
    <t>COMISIÓN DE REGULACIÓN DE ENERGÍA Y GAS</t>
  </si>
  <si>
    <t>SÍ</t>
  </si>
  <si>
    <t>ENTIDADES DE GOBIERNO</t>
  </si>
  <si>
    <t>PARCIALMENTE</t>
  </si>
  <si>
    <t>NO</t>
  </si>
  <si>
    <t xml:space="preserve">EVALUACION DE CONTROL INTERNO CONTABLE </t>
  </si>
  <si>
    <t xml:space="preserve">CGN2016_EVALUACION_CONTROL_INTERNO_CONTABLE </t>
  </si>
  <si>
    <t>RANGOS DE CALIFICACIÓN DE LA EVALUACIÓN DEL CONTROL INTERNO CONTABLE</t>
  </si>
  <si>
    <t>MARCO DE REFERENCIA DEL PROCESO CONTABLE</t>
  </si>
  <si>
    <t xml:space="preserve">ELEMENTOS DEL MARCO NORMATIVO </t>
  </si>
  <si>
    <t xml:space="preserve">RANGO DE CALIFICACION </t>
  </si>
  <si>
    <t>CALIFICACIÓN CUALITATIVA</t>
  </si>
  <si>
    <t>POLÍTICAS CONTABLES</t>
  </si>
  <si>
    <t>TIPO</t>
  </si>
  <si>
    <t>V.C</t>
  </si>
  <si>
    <t>CALIFICACIÓN</t>
  </si>
  <si>
    <t>PARCIAL</t>
  </si>
  <si>
    <t>TOTAL</t>
  </si>
  <si>
    <t>OBSERVACIONES</t>
  </si>
  <si>
    <t>1.0 &lt; CALIFICACION &lt;3.0</t>
  </si>
  <si>
    <t>DEFICIENTE</t>
  </si>
  <si>
    <t xml:space="preserve">1.1.1 </t>
  </si>
  <si>
    <t xml:space="preserve">..........1. LA ENTIDAD HA DEFINIDO LAS POLÍTICAS CONTABLES QUE DEBE APLICAR PARA EL RECONOCIMIENTO, MEDICIÓN, REVELACIÓN Y PRESENTACIÓN DE LOS HECHOS ECONÓMICOS DE ACUERDO CON EL MARCO NORMATIVO QUE LE CORRESPONDE APLICAR? </t>
  </si>
  <si>
    <t>Ex</t>
  </si>
  <si>
    <t>3.0 &lt; CALIFICACION &lt;4.0</t>
  </si>
  <si>
    <t>ADECUADO</t>
  </si>
  <si>
    <t xml:space="preserve">1.1.2 </t>
  </si>
  <si>
    <t xml:space="preserve">..........1.1. SE SOCIALIZAN LAS POLÍTICAS CON EL PERSONAL INVOLUCRADO EN EL PROCESO CONTABLE? </t>
  </si>
  <si>
    <t>Ef</t>
  </si>
  <si>
    <t>4.0 &lt; CALIFICACION &lt;5.0</t>
  </si>
  <si>
    <t>EFICIENTE</t>
  </si>
  <si>
    <t xml:space="preserve">1.1.3 </t>
  </si>
  <si>
    <t xml:space="preserve">..........1.2. LAS POLÍTICAS ESTABLECIDAS SON APLICADAS EN EL DESARROLLO DEL PROCESO CONTABLE? </t>
  </si>
  <si>
    <t>Resol 533 de 2015. Entidad gobierno PGN. Lineamientos SIIF Nación - MHCP, Marco conceptual, procedimientos y catálogo de cuentas CGN.</t>
  </si>
  <si>
    <t xml:space="preserve">1.1.4 </t>
  </si>
  <si>
    <t xml:space="preserve">..........1.3. LAS POLÍTICAS CONTABLES RESPONDEN A LA NATURALEZA Y A LA ACTIVIDAD DE LA ENTIDAD? </t>
  </si>
  <si>
    <t xml:space="preserve">1.1.5 </t>
  </si>
  <si>
    <t xml:space="preserve">..........1.4. LAS POLÍTICAS CONTABLES PROPENDEN POR LA REPRESENTACIÓN FIEL DE LA INFORMACIÓN FINANCIERA? </t>
  </si>
  <si>
    <t xml:space="preserve">1.1.6 </t>
  </si>
  <si>
    <t xml:space="preserve">..........2. SE ESTABLECEN INSTRUMENTOS (PLANES, PROCEDIMIENTOS, MANUALES, REGLAS DE NEGOCIO, GUÍAS, ETC) PARA EL SEGUIMIENTO AL CUMPLIMIENTO DE LOS PLANES DE MEJORAMIENTO DERIVADOS DE LOS HALLAZGOS DE AUDITORÍA INTERNA O EXTERNA? </t>
  </si>
  <si>
    <t xml:space="preserve">1.1.7 </t>
  </si>
  <si>
    <t xml:space="preserve">..........2.1. SE SOCIALIZAN ESTOS INSTRUMENTOS DE SEGUIMIENTO CON LOS RESPONSABLES? </t>
  </si>
  <si>
    <t xml:space="preserve">1.1.8 </t>
  </si>
  <si>
    <t xml:space="preserve">..........2.2. SE HACE SEGUIMIENTO O MONITOREO AL CUMPLIMIENTO DE LOS PLANES DE MEJORAMIENTO? </t>
  </si>
  <si>
    <t xml:space="preserve">1.1.9 </t>
  </si>
  <si>
    <t xml:space="preserve">..........3. LA ENTIDAD CUENTA CON UNA POLÍTICA O INSTRUMENTO (PROCEDIMIENTO, MANUAL, REGLA DE NEGOCIO, GUÍA, INSTRUCTIVO, ETC.) TENDIENTE A FACILITAR EL FLUJO DE INFORMACIÓN RELATIVO A LOS HECHOS ECONÓMICOS ORIGINADOS EN CUALQUIER DEPENDENCIA? </t>
  </si>
  <si>
    <t xml:space="preserve">1.1.10 </t>
  </si>
  <si>
    <t xml:space="preserve">..........3.1. SE SOCIALIZAN ESTAS HERRAMIENTAS CON EL PERSONAL INVOLUCRADO EN EL PROCESO? </t>
  </si>
  <si>
    <t xml:space="preserve">1.1.11 </t>
  </si>
  <si>
    <t xml:space="preserve">..........3.2. SE TIENEN IDENTIFICADOS LOS DOCUMENTOS IDÓNEOS MEDIANTE LOS CUALES SE INFORMA AL ÁREA CONTABLE? </t>
  </si>
  <si>
    <t xml:space="preserve">1.1.12 </t>
  </si>
  <si>
    <t xml:space="preserve">..........3.3. EXISTEN PROCEDIMIENTOS INTERNOS DOCUMENTADOS QUE FACILITEN LA APLICACIÓN DE LA POLÍTICA? </t>
  </si>
  <si>
    <t xml:space="preserve">1.1.13 </t>
  </si>
  <si>
    <t xml:space="preserve">..........4. SE HA IMPLEMENTADO UNA POLÍTICA O  INSTRUMENTO (DIRECTRIZ, PROCEDIMIENTO, GUÍA O LINEAMIENTO) SOBRE LA IDENTIFICACIÓN DE LOS BIENES FÍSICOS EN FORMA INDIVIDUALIZADA DENTRO DEL PROCESO CONTABLE DE LA ENTIDAD? </t>
  </si>
  <si>
    <t xml:space="preserve">1.1.14 </t>
  </si>
  <si>
    <t xml:space="preserve">..........4.1. SE HA SOCIALIZADO ESTE INSTRUMENTO CON EL PERSONAL INVOLUCRADO EN EL PROCESO? </t>
  </si>
  <si>
    <t xml:space="preserve">1.1.15 </t>
  </si>
  <si>
    <t xml:space="preserve">..........4.2. SE VERIFICA LA INDIVIDUALIZACIÓN DE LOS BIENES FÍSICOS? </t>
  </si>
  <si>
    <t xml:space="preserve">1.1.16 </t>
  </si>
  <si>
    <t xml:space="preserve">..........5. SE CUENTA CON UNA DIRECTRIZ, GUÍA O PROCEDIMIENTO PARA REALIZAR LAS CONCILIACIONES DE LAS PARTIDAS MÁS RELEVANTES, A FIN DE LOGRAR UNA ADECUADA IDENTIFICACIÓN Y MEDICIÓN? </t>
  </si>
  <si>
    <t xml:space="preserve">1.1.17 </t>
  </si>
  <si>
    <t xml:space="preserve">..........5.1. SE SOCIALIZAN ESTAS DIRECTRICES, GUÍAS O PROCEDIMIENTOS CON EL PERSONAL INVOLUCRADO EN EL PROCESO? </t>
  </si>
  <si>
    <t xml:space="preserve">1.1.18 </t>
  </si>
  <si>
    <t xml:space="preserve">..........5.2. SE VERIFICA LA APLICACIÓN DE ESTAS DIRECTRICES, GUÍAS O PROCEDIMIENTOS? </t>
  </si>
  <si>
    <t xml:space="preserve">1.1.19 </t>
  </si>
  <si>
    <t xml:space="preserve">..........6. SE CUENTA CON UNA DIRECTRIZ, GUÍA, LINEAMIENTO, PROCEDIMIENTO O INSTRUCCIÓN EN QUE SE DEFINA LA SEGREGACIÓN DE FUNCIONES (AUTORIZACIONES, REGISTROS Y MANEJOS) DENTRO DE LOS PROCESOS CONTABLES? </t>
  </si>
  <si>
    <t xml:space="preserve">1.1.20 </t>
  </si>
  <si>
    <t xml:space="preserve">..........6.1. SE SOCIALIZA ESTA DIRECTRIZ, GUÍA, LINEAMIENTO, PROCEDIMIENTO O INSTRUCCIÓN CON EL PERSONAL INVOLUCRADO EN EL PROCESO? </t>
  </si>
  <si>
    <t xml:space="preserve">1.1.21 </t>
  </si>
  <si>
    <t xml:space="preserve">..........6.2. SE VERIFICA EL CUMPLIMIENTO DE ESTA DIRECTRIZ, GUÍA, LINEAMIENTO, PROCEDIMIENTO O INSTRUCCIÓN? </t>
  </si>
  <si>
    <t xml:space="preserve">1.1.22 </t>
  </si>
  <si>
    <t xml:space="preserve">..........7. SE CUENTA CON UNA DIRECTRIZ, PROCEDIMIENTO, GUÍA, LINEAMIENTO O INSTRUCCIÓN PARA LA PRESENTACIÓN OPORTUNA DE LA INFORMACIÓN FINANCIERA? </t>
  </si>
  <si>
    <t xml:space="preserve">1.1.23 </t>
  </si>
  <si>
    <t xml:space="preserve">..........7.1. SE SOCIALIZA ESTA DIRECTRIZ, GUÍA, LINEAMIENTO, PROCEDIMIENTO O INSTRUCCIÓN CON EL PERSONAL INVOLUCRADO EN EL PROCESO? </t>
  </si>
  <si>
    <t xml:space="preserve">1.1.24 </t>
  </si>
  <si>
    <t xml:space="preserve">..........7.2. SE CUMPLE CON LA DIRECTRIZ, GUÍA, LINEAMIENTO, PROCEDIMIENTO O INSTRUCCIÓN? </t>
  </si>
  <si>
    <t>Información en el sistema CHIP</t>
  </si>
  <si>
    <t xml:space="preserve">1.1.25 </t>
  </si>
  <si>
    <t xml:space="preserve">..........8. EXISTE UN PROCEDIMIENTO PARA LLEVAR A CABO, EN FORMA ADECUADA, EL CIERRE INTEGRAL DE LA INFORMACIÓN PRODUCIDA EN LAS ÁREAS O DEPENDENCIAS QUE GENERAN HECHOS ECONÓMICOS? </t>
  </si>
  <si>
    <t xml:space="preserve">1.1.26 </t>
  </si>
  <si>
    <t xml:space="preserve">..........8.1. SE SOCIALIZA ESTE PROCEDIMIENTO CON EL PERSONAL INVOLUCRADO EN EL PROCESO? </t>
  </si>
  <si>
    <t>Circular de cierre SIIF Nación - MHCP y circular de cierre institucional.</t>
  </si>
  <si>
    <t xml:space="preserve">1.1.27 </t>
  </si>
  <si>
    <t xml:space="preserve">..........8.2. SE CUMPLE CON EL PROCEDIMIENTO? </t>
  </si>
  <si>
    <t xml:space="preserve">1.1.28 </t>
  </si>
  <si>
    <t xml:space="preserve">..........9. LA ENTIDAD TIENE IMPLEMENTADAS DIRECTRICES, PROCEDIMIENTOS, GUÍAS O LINEAMIENTOS PARA REALIZAR PERIÓDICAMENTE INVENTARIOS Y CRUCES DE INFORMACIÓN, QUE LE PERMITAN VERIFICAR LA EXISTENCIA DE ACTIVOS Y PASIVOS? </t>
  </si>
  <si>
    <t xml:space="preserve">1.1.29 </t>
  </si>
  <si>
    <t xml:space="preserve">..........9.1. SE SOCIALIZAN LAS DIRECTRICES, PROCEDIMIENTOS, GUÍAS O LINEAMIENTOS CON EL PERSONAL INVOLUCRADO EN EL PROCESO? </t>
  </si>
  <si>
    <t xml:space="preserve">1.1.30 </t>
  </si>
  <si>
    <t xml:space="preserve">..........9.2. SE CUMPLE CON ESTAS DIRECTRICES, PROCEDIMIENTOS, GUÍAS O LINEAMIENTOS? </t>
  </si>
  <si>
    <t xml:space="preserve">1.1.31 </t>
  </si>
  <si>
    <t xml:space="preserve">..........10. SE TIENEN ESTABLECIDAS DIRECTRICES, PROCEDIMIENTOS, INSTRUCCIONES, O LINEAMIENTOS SOBRE ANÁLISIS, DEPURACIÓN Y SEGUIMIENTO DE CUENTAS PARA EL MEJORAMIENTO Y SOSTENIBILIDAD  DE LA CALIDAD DE LA INFORMACIÓN? </t>
  </si>
  <si>
    <t xml:space="preserve">1.1.32 </t>
  </si>
  <si>
    <t xml:space="preserve">..........10.1. SE SOCIALIZAN ESTAS DIRECTRICES, PROCEDIMIENTOS, INSTRUCCIONES, O LINEAMIENTOS CON EL PERSONAL INVOLUCRADO EN EL PROCESO? </t>
  </si>
  <si>
    <t xml:space="preserve">1.1.33 </t>
  </si>
  <si>
    <t xml:space="preserve">..........10.2. EXISTEN MECANISMOS PARA VERIFICAR EL CUMPLIMIENTO DE ESTAS DIRECTRICES, PROCEDIMIENTOS, INSTRUCCIONES, O LINEAMIENTOS? </t>
  </si>
  <si>
    <t xml:space="preserve">1.1.34 </t>
  </si>
  <si>
    <t xml:space="preserve">..........10.3. EL ANÁLISIS, LA DEPURACION Y EL SEGUIMIENTO DE CUENTAS SE REALIZA PERMANENTEMENTE O POR LO MENOS PERIÓDICAMENTE? </t>
  </si>
  <si>
    <t>Conciliaciones mensuales entre el área de inventarios de PPE, intangibles, procesos judiciales, ingresos y pagos.</t>
  </si>
  <si>
    <t>ETAPAS DEL PROCESO CONTABLE</t>
  </si>
  <si>
    <t>RECONOCIMIENTO</t>
  </si>
  <si>
    <t>IDENTIFICACIÓN</t>
  </si>
  <si>
    <t xml:space="preserve">1.2.1.1.1 </t>
  </si>
  <si>
    <t xml:space="preserve">..........11. SE EVIDENCIA POR MEDIO DE FLUJOGRAMAS, U OTRA TÉCNICA O MECANISMO, LA FORMA COMO CIRCULA LA INFORMACIÓN HACIA EL ÁREA CONTABLE? </t>
  </si>
  <si>
    <t xml:space="preserve">1.2.1.1.2 </t>
  </si>
  <si>
    <t xml:space="preserve">..........11.1. LA ENTIDAD HA IDENTIFICADO LOS PROVEEDORES DE INFORMACIÓN DENTRO DEL PROCESO CONTABLE? </t>
  </si>
  <si>
    <t xml:space="preserve">1.2.1.1.3 </t>
  </si>
  <si>
    <t xml:space="preserve">..........11.2. LA ENTIDAD HA IDENTIFICADO LOS RECEPTORES DE INFORMACIÓN DENTRO DEL PROCESO CONTABLE? </t>
  </si>
  <si>
    <t xml:space="preserve">1.2.1.1.4 </t>
  </si>
  <si>
    <t xml:space="preserve">..........12. LOS DERECHOS Y OBLIGACIONES SE ENCUENTRAN DEBIDAMENTE INDIVIDUALIZADOS EN LA CONTABILIDAD, BIEN SEA POR EL ÁREA CONTABLE, O BIEN POR OTRAS DEPENDENCIAS? </t>
  </si>
  <si>
    <t xml:space="preserve">1.2.1.1.5 </t>
  </si>
  <si>
    <t xml:space="preserve">..........12.1. LOS DERECHOS Y OBLIGACIONES SE MIDEN A PARTIR DE SU INDIVIDUALIZACIÓN? </t>
  </si>
  <si>
    <t>Contabilidad tercerizada</t>
  </si>
  <si>
    <t xml:space="preserve">1.2.1.1.6 </t>
  </si>
  <si>
    <t xml:space="preserve">..........12.2. LA BAJA EN CUENTAS ES FACTIBLE A PARTIR DE LA INDIVIDUALIZACIÓN DE LOS DERECHOS Y OBLIGACIONES? </t>
  </si>
  <si>
    <t xml:space="preserve">1.2.1.1.7 </t>
  </si>
  <si>
    <t xml:space="preserve">..........13. PARA LA IDENTIFICACIÓN DE LOS HECHOS ECONÓMICOS, SE TOMA COMO BASE EL MARCO NORMATIVO APLICABLE A LA ENTIDAD? </t>
  </si>
  <si>
    <t xml:space="preserve">1.2.1.1.8 </t>
  </si>
  <si>
    <t xml:space="preserve">..........13.1. EN EL PROCESO DE IDENTIFICACIÓN SE TIENEN EN CUENTA LOS CRITERIOS PARA EL RECONOCIMIENTO DE LOS HECHOS ECONÓMICOS DEFINIDOS EN LAS NORMAS? </t>
  </si>
  <si>
    <t>CLASIFICACIÓN</t>
  </si>
  <si>
    <t xml:space="preserve">1.2.1.2.1 </t>
  </si>
  <si>
    <t xml:space="preserve">..........14. SE UTILIZA LA VERSIÓN ACTUALIZADA DEL CATÁLOGO GENERAL DE CUENTAS CORRESPONDIENTE AL MARCO NORMATIVO APLICABLE A LA ENTIDAD? </t>
  </si>
  <si>
    <t xml:space="preserve">1.2.1.2.2 </t>
  </si>
  <si>
    <t xml:space="preserve">..........14.1. SE REALIZAN REVISIONES PERMANENTES SOBRE LA VIGENCIA DEL CATÁLOGO DE CUENTAS? </t>
  </si>
  <si>
    <t>De forma automática se carga a cada entidad por parte de la CGN a través del SIIF Nación</t>
  </si>
  <si>
    <t xml:space="preserve">1.2.1.2.3 </t>
  </si>
  <si>
    <t xml:space="preserve">..........15. SE LLEVAN REGISTROS INDIVIDUALIZADOS DE LOS HECHOS ECONÓMICOS OCURRIDOS EN LA ENTIDAD? </t>
  </si>
  <si>
    <t xml:space="preserve">1.2.1.2.4 </t>
  </si>
  <si>
    <t xml:space="preserve">..........15.1. EN EL PROCESO DE CLASIFICACIÓN SE CONSIDERAN LOS CRITERIOS DEFINIDOS EN EL MARCO NORMATIVO APLICABLE A LA ENTIDAD? </t>
  </si>
  <si>
    <t>Definido por la CGN para las entidades de gobierno. Resolución 533 de 2015.</t>
  </si>
  <si>
    <t>REGISTRO</t>
  </si>
  <si>
    <t xml:space="preserve">1.2.1.3.1 </t>
  </si>
  <si>
    <t xml:space="preserve">..........16. LOS HECHOS ECONÓMICOS SE CONTABILIZAN CRONOLÓGICAMENTE? </t>
  </si>
  <si>
    <t xml:space="preserve">1.2.1.3.2 </t>
  </si>
  <si>
    <t xml:space="preserve">..........16.1. SE VERIFICA EL REGISTRO CONTABLE CRONOLÓGICO DE LOS HECHOS ECONÓMICOS? </t>
  </si>
  <si>
    <t xml:space="preserve">1.2.1.3.3 </t>
  </si>
  <si>
    <t xml:space="preserve">..........16.2. SE VERIFICA EL REGISTRO CONSECUTIVO DE LOS HECHOS ECONÓMICOS EN LOS LIBROS DE CONTABILIDAD? </t>
  </si>
  <si>
    <t xml:space="preserve">1.2.1.3.4 </t>
  </si>
  <si>
    <t xml:space="preserve">..........17. LOS HECHOS ECONÓMICOS REGISTRADOS ESTÁN RESPALDADOS EN DOCUMENTOS SOPORTE IDÓNEOS? </t>
  </si>
  <si>
    <t xml:space="preserve">1.2.1.3.5 </t>
  </si>
  <si>
    <t xml:space="preserve">..........17.1. SE VERIFICA QUE LOS REGISTROS CONTABLES CUENTEN CON LOS DOCUMENTOS DE ORIGEN INTERNO O EXTERNO QUE LOS SOPORTEN? </t>
  </si>
  <si>
    <t xml:space="preserve">1.2.1.3.6 </t>
  </si>
  <si>
    <t xml:space="preserve">..........17.2. SE CONSERVAN Y CUSTODIAN LOS DOCUMENTOS SOPORTE? </t>
  </si>
  <si>
    <t xml:space="preserve">1.2.1.3.7 </t>
  </si>
  <si>
    <t xml:space="preserve">..........18. PARA EL REGISTRO DE LOS HECHOS ECONÓMICOS, SE ELABORAN LOS RESPECTIVOS COMPROBANTES DE CONTABILIDAD? </t>
  </si>
  <si>
    <t xml:space="preserve">1.2.1.3.8 </t>
  </si>
  <si>
    <t xml:space="preserve">..........18.1. LOS COMPROBANTES DE CONTABILIDAD SE REALIZAN CRONOLÓGICAMENTE? </t>
  </si>
  <si>
    <t xml:space="preserve">1.2.1.3.9 </t>
  </si>
  <si>
    <t xml:space="preserve">..........18.2. LOS COMPROBANTES DE CONTABILIDAD SE ENUMERAN CONSECUTIVAMENTE? </t>
  </si>
  <si>
    <t xml:space="preserve">1.2.1.3.10 </t>
  </si>
  <si>
    <t xml:space="preserve">..........19. LOS LIBROS DE CONTABILIDAD SE ENCUENTRAN DEBIDAMENTE SOPORTADOS EN COMPROBANTES DE CONTABILIDAD? </t>
  </si>
  <si>
    <t xml:space="preserve">1.2.1.3.11 </t>
  </si>
  <si>
    <t xml:space="preserve">..........19.1. LA INFORMACIÓN DE LOS LIBROS DE CONTABILIDAD COINCIDE CON LA REGISTRADA EN LOS COMPROBANTES DE CONTABILIDAD? </t>
  </si>
  <si>
    <t xml:space="preserve">1.2.1.3.12 </t>
  </si>
  <si>
    <t xml:space="preserve">..........19.2. EN CASO DE HABER DIFERENCIAS ENTRE LOS REGISTROS EN LOS LIBROS Y LOS COMPROBANTES DE CONTABILIDAD, ¿SE REALIZAN LAS CONCILIACIONES Y AJUSTES NECESARIOS? </t>
  </si>
  <si>
    <t xml:space="preserve">1.2.1.3.13 </t>
  </si>
  <si>
    <t xml:space="preserve">..........20. EXISTE ALGÚN MECANISMO A TRAVÉS DEL CUAL SE VERIFIQUE LA COMPLETITUD DE LOS REGISTROS CONTABLES? </t>
  </si>
  <si>
    <t xml:space="preserve">1.2.1.3.14 </t>
  </si>
  <si>
    <t xml:space="preserve">..........20.1. DICHO MECANISMO SE APLICA DE MANERA PERMANENTE O PERIÓDICA? </t>
  </si>
  <si>
    <t xml:space="preserve">1.2.1.3.15 </t>
  </si>
  <si>
    <t xml:space="preserve">..........20.2. LOS LIBROS DE CONTABILIDAD SE ENCUENTRAN ACTUALIZADOS Y SUS SALDOS ESTÁN DE ACUERDO CON EL ÚLTIMO INFORME TRIMESTRAL TRANSMITIDO A LA CONTADURÍA GENERAL DE LA NACIÓN? </t>
  </si>
  <si>
    <t>MEDICIÓN INICIAL</t>
  </si>
  <si>
    <t xml:space="preserve">1.2.1.4.1 </t>
  </si>
  <si>
    <t xml:space="preserve">..........21. LOS CRITERIOS DE MEDICIÓN INICIAL DE LOS HECHOS ECONÓMICOS UTILIZADOS POR LA ENTIDAD CORRESPONDEN AL MARCO NORMATIVO APLICABLE A LA ENTIDAD? </t>
  </si>
  <si>
    <t xml:space="preserve">1.2.1.4.2 </t>
  </si>
  <si>
    <t xml:space="preserve">..........21.1. LOS CRITERIOS DE MEDICIÓN DE LOS ACTIVOS, PASIVOS, INGRESOS, GASTOS Y COSTOS CONTENIDOS EN EL MARCO NORMATIVO APLICABLE A LA ENTIDAD, SON DE CONOCIMIENTO DEL PERSONAL INVOLUCRADO EN EL PROCESO CONTABLE? </t>
  </si>
  <si>
    <t xml:space="preserve">1.2.1.4.3 </t>
  </si>
  <si>
    <t xml:space="preserve">..........21.2. LOS CRITERIOS DE MEDICIÓN DE LOS ACTIVOS, PASIVOS, INGRESOS, GASTOS Y COSTOS SE APLICAN CONFORME AL MARCO NORMATIVO QUE LE CORRESPONDE A LA ENTIDAD? </t>
  </si>
  <si>
    <t>MEDICIÓN POSTERIOR</t>
  </si>
  <si>
    <t xml:space="preserve">1.2.2.1 </t>
  </si>
  <si>
    <t xml:space="preserve">..........22. SE CALCULAN, DE MANERA ADECUADA, LOS VALORES CORRESPONDIENTES A LOS PROCESOS DE DEPRECIACIÓN, AMORTIZACIÓN, AGOTAMIENTO Y DETERIORO, SEGÚN APLIQUE? </t>
  </si>
  <si>
    <t xml:space="preserve">1.2.2.2 </t>
  </si>
  <si>
    <t xml:space="preserve">..........22.1. LOS CÁLCULOS DE DEPRECIACIÓN SE REALIZAN CON BASE EN LO ESTABLECIDO EN LA POLÍTICA? </t>
  </si>
  <si>
    <t xml:space="preserve">1.2.2.3 </t>
  </si>
  <si>
    <t xml:space="preserve">..........22.2. LA VIDA ÚTIL DE LA PROPIEDAD, PLANTA Y EQUIPO, Y LA DEPRECIACIÓN SON OBJETO DE REVISIÓN PERIÓDICA? </t>
  </si>
  <si>
    <t xml:space="preserve">1.2.2.4 </t>
  </si>
  <si>
    <t xml:space="preserve">..........22.3. SE VERIFICAN LOS INDICIOS DE DETERIORO DE LOS ACTIVOS POR LO MENOS AL FINAL DEL PERIODO CONTABLE? </t>
  </si>
  <si>
    <t xml:space="preserve">1.2.2.5 </t>
  </si>
  <si>
    <t xml:space="preserve">..........23. SE ENCUENTRAN PLENAMENTE ESTABLECIDOS LOS CRITERIOS DE MEDICIÓN POSTERIOR PARA CADA UNO DE LOS ELEMENTOS DE LOS ESTADOS FINANCIEROS? </t>
  </si>
  <si>
    <t xml:space="preserve">1.2.2.6 </t>
  </si>
  <si>
    <t xml:space="preserve">..........23.1. LOS CRITERIOS SE ESTABLECEN CON BASE EN EL MARCO NORMATIVO APLICABLE A LA ENTIDAD? </t>
  </si>
  <si>
    <t xml:space="preserve">1.2.2.7 </t>
  </si>
  <si>
    <t xml:space="preserve">..........23.2. SE IDENTIFICAN LOS HECHOS ECONÓMICOS QUE DEBEN SER OBJETO DE ACTUALIZACIÓN POSTERIOR? </t>
  </si>
  <si>
    <t xml:space="preserve">1.2.2.8 </t>
  </si>
  <si>
    <t xml:space="preserve">..........23.3. SE VERIFICA QUE LA MEDICIÓN POSTERIOR SE EFECTÚA CON BASE EN LOS CRITERIOS ESTABLECIDOS EN EL MARCO NORMATIVO APLICABLE A LA ENTIDAD? </t>
  </si>
  <si>
    <t xml:space="preserve">1.2.2.9 </t>
  </si>
  <si>
    <t xml:space="preserve">..........23.4. LA ACTUALIZACIÓN DE LOS HECHOS ECONÓMICOS SE REALIZA DE MANERA OPORTUNA? </t>
  </si>
  <si>
    <t xml:space="preserve">1.2.2.10 </t>
  </si>
  <si>
    <t xml:space="preserve">..........23.5. SE SOPORTAN LAS MEDICIONES FUNDAMENTADAS EN ESTIMACIONES O JUICIOS DE PROFESIONALES EXPERTOS AJENOS AL PROCESO CONTABLE? </t>
  </si>
  <si>
    <t>PRESENTACIÓN DE ESTADOS FINANCIEROS</t>
  </si>
  <si>
    <t xml:space="preserve">1.2.3.1.1 </t>
  </si>
  <si>
    <t xml:space="preserve">..........24. SE ELABORAN Y PRESENTAN OPORTUNAMENTE LOS ESTADOS FINANCIEROS A LOS USUARIOS DE LA INFORMACIÓN FINANCIERA? </t>
  </si>
  <si>
    <t xml:space="preserve">1.2.3.1.2 </t>
  </si>
  <si>
    <t xml:space="preserve">..........24.1. SE CUENTA CON UNA POLÍTICA, DIRECTRIZ, PROCEDIMIENTO, GUÍA O LINEAMIENTO PARA LA DIVULGACIÓN DE LOS ESTADOS FINANCIEROS? </t>
  </si>
  <si>
    <t xml:space="preserve">1.2.3.1.3 </t>
  </si>
  <si>
    <t xml:space="preserve">..........24.2. SE CUMPLE LA POLÍTICA, DIRECTRIZ, PROCEDIMIENTO, GUÍA O LINEAMIENTO ESTABLECIDA PARA LA DIVULGACIÓN DE LOS ESTADOS FINANCIEROS? </t>
  </si>
  <si>
    <t xml:space="preserve">1.2.3.1.4 </t>
  </si>
  <si>
    <t xml:space="preserve">..........24.3. SE TIENEN EN CUENTA LOS ESTADOS FINANCIEROS PARA LA TOMA DE DECISIONES EN LA GESTIÓN DE LA ENTIDAD? </t>
  </si>
  <si>
    <t xml:space="preserve">1.2.3.1.5 </t>
  </si>
  <si>
    <t xml:space="preserve">..........24.4. SE ELABORA EL JUEGO COMPLETO DE ESTADOS FINANCIEROS, CON CORTE AL 31 DE DICIEMBRE? </t>
  </si>
  <si>
    <t xml:space="preserve">1.2.3.1.6 </t>
  </si>
  <si>
    <t xml:space="preserve">..........25. LAS CIFRAS CONTENIDAS EN LOS ESTADOS FINANCIEROS COINCIDEN CON LOS SALDOS DE LOS LIBROS DE CONTABILIDAD? </t>
  </si>
  <si>
    <t xml:space="preserve">1.2.3.1.7 </t>
  </si>
  <si>
    <t xml:space="preserve">..........25.1 SE REALIZAN VERIFICACIONES DE LOS SALDOS DE LAS PARTIDAS DE LOS ESTADOS FINANCIEROS PREVIO A LA PRESENTACIÓN DE LOS ESTADOS FINANCIEROS? </t>
  </si>
  <si>
    <t xml:space="preserve">1.2.3.1.8 </t>
  </si>
  <si>
    <t xml:space="preserve">..........26. SE UTILIZA UN SISTEMA DE INDICADORES PARA ANALIZAR E INTERPRETAR LA REALIDAD FINANCIERA DE LA ENTIDAD? </t>
  </si>
  <si>
    <t xml:space="preserve">1.2.3.1.9 </t>
  </si>
  <si>
    <t xml:space="preserve">..........26.1. LOS INDICADORES SE AJUSTAN A LAS NECESIDADES DE LA ENTIDAD Y DEL PROCESO CONTABLE? </t>
  </si>
  <si>
    <t xml:space="preserve">1.2.3.1.10 </t>
  </si>
  <si>
    <t xml:space="preserve">..........26.2. SE VERIFICA LA FIABILIDAD DE LA INFORMACIÓN UTILIZADA COMO INSUMO PARA LA ELABORACIÓN DEL INDICADOR? </t>
  </si>
  <si>
    <t xml:space="preserve">1.2.3.1.11 </t>
  </si>
  <si>
    <t xml:space="preserve">..........27. LA INFORMACIÓN FINANCIERA PRESENTA LA SUFICIENTE ILUSTRACIÓN PARA SU ADECUADA COMPRENSIÓN POR PARTE DE LOS USUARIOS? </t>
  </si>
  <si>
    <t xml:space="preserve">1.2.3.1.12 </t>
  </si>
  <si>
    <t xml:space="preserve">..........27.1. LAS NOTAS A LOS ESTADOS FINANCIEROS CUMPLEN CON LAS REVELACIONES REQUERIDAS EN LAS NORMAS PARA EL RECONOCIMIENTO, MEDICIÓN, REVELACIÓN Y PRESENTACIÓN DE LOS HECHOS ECONÓMICOS DEL MARCO NORMATIVO APLICABLE? </t>
  </si>
  <si>
    <t xml:space="preserve">1.2.3.1.13 </t>
  </si>
  <si>
    <t xml:space="preserve">..........27.2. EL CONTENIDO DE LAS NOTAS A LOS ESTADOS FINANCIEROS REVELA EN FORMA SUFICIENTE LA INFORMACIÓN DE TIPO CUALITATIVO Y CUANTITATIVO PARA QUE SEA ÚTIL AL USUARIO? </t>
  </si>
  <si>
    <t xml:space="preserve">1.2.3.1.14 </t>
  </si>
  <si>
    <t xml:space="preserve">..........27.3. EN LAS NOTAS A LOS ESTADOS FINANCIEROS, SE HACE REFERENCIA A LAS VARIACIONES SIGNIFICATIVAS QUE SE PRESENTAN DE UN PERIODO A OTRO? </t>
  </si>
  <si>
    <t xml:space="preserve">1.2.3.1.15 </t>
  </si>
  <si>
    <t xml:space="preserve">..........27.4. LAS NOTAS EXPLICAN LA APLICACIÓN DE METODOLOGÍAS O LA APLICACIÓN DE JUICIOS PROFESIONALES EN LA PREPARACIÓN DE LA INFORMACIÓN, CUANDO A ELLO HAY LUGAR? </t>
  </si>
  <si>
    <t xml:space="preserve">1.2.3.1.16 </t>
  </si>
  <si>
    <t xml:space="preserve">..........27.5. SE CORROBORA QUE LA INFORMACIÓN PRESENTADA A LOS DISTINTOS USUARIOS DE LA INFORMACIÓN SEA CONSISTENTE? </t>
  </si>
  <si>
    <t>RENDICIÓN DE CUENTAS E INFORMACIÓN A PARTES INTERESADAS</t>
  </si>
  <si>
    <t xml:space="preserve">1.3.1 </t>
  </si>
  <si>
    <t xml:space="preserve">..........28. PARA LAS ENTIDADES OBLIGADAS A REALIZAR RENDICIÓN DE CUENTAS SE PRESENTAN LOS ESTADOS FROS EN LA MISMA? SI NO ESTÁ OBLIGADA A RENDICIÓN DE CUENTAS ¿SE PREPARA INFORMACIÓN FRA CON PROPÓSITOS ESPECÍFICOS QUE PROPENDAN POR LA TRANSPARENCIA? </t>
  </si>
  <si>
    <t xml:space="preserve">1.3.2 </t>
  </si>
  <si>
    <t xml:space="preserve">..........28.1. SE VERIFICA LA CONSISTENCIA DE LAS CIFRAS PRESENTADAS EN LOS ESTADOS FINANCIEROS CON LAS PRESENTADAS EN LA RENDICIÓN DE CUENTAS O LA PRESENTADA PARA PROPÓSITOS ESPECÍFICOS? </t>
  </si>
  <si>
    <t xml:space="preserve">1.3.3 </t>
  </si>
  <si>
    <t xml:space="preserve">..........28.2. SE PRESENTAN EXPLICACIONES QUE FACILITEN A LOS DIFERENTES USUARIOS LA COMPRENSIÓN DE LA INFORMACIÓN FINANCIERA PRESENTADA? </t>
  </si>
  <si>
    <t>GESTIÓN DEL RIESGO CONTABLE</t>
  </si>
  <si>
    <t xml:space="preserve">1.4.1 </t>
  </si>
  <si>
    <t xml:space="preserve">..........29. EXISTEN MECANISMOS DE IDENTIFICACIÓN Y MONITOREO DE LOS RIESGOS DE ÍNDOLE CONTABLE? </t>
  </si>
  <si>
    <t xml:space="preserve">1.4.2 </t>
  </si>
  <si>
    <t xml:space="preserve">..........29.1. SE DEJA EVIDENCIA DE LA APLICACIÓN DE ESTOS MECANISMOS? </t>
  </si>
  <si>
    <t xml:space="preserve">1.4.3 </t>
  </si>
  <si>
    <t xml:space="preserve">..........30. SE HA ESTABLECIDO LA PROBABILIDAD DE OCURRENCIA Y EL IMPACTO QUE PUEDE TENER, EN LA ENTIDAD, LA MATERIALIZACIÓN DE LOS RIESGOS DE ÍNDOLE CONTABLE? </t>
  </si>
  <si>
    <t xml:space="preserve">1.4.4 </t>
  </si>
  <si>
    <t xml:space="preserve">..........30.1. SE ANALIZAN Y SE DA UN TRATAMIENTO ADECUADO A LOS RIESGOS DE ÍNDOLE CONTABLE EN FORMA PERMANENTE? </t>
  </si>
  <si>
    <t xml:space="preserve">1.4.5 </t>
  </si>
  <si>
    <t xml:space="preserve">..........30.2. LOS RIESGOS IDENTIFICADOS SE REVISAN Y ACTUALIZAN PERIÓDICAMENTE? </t>
  </si>
  <si>
    <t xml:space="preserve">1.4.6 </t>
  </si>
  <si>
    <t xml:space="preserve">..........30.3. SE HAN ESTABLECIDO CONTROLES QUE PERMITAN MITIGAR O NEUTRALIZAR LA OCURRENCIA DE CADA RIESGO IDENTIFICADO? </t>
  </si>
  <si>
    <t xml:space="preserve">1.4.7 </t>
  </si>
  <si>
    <t xml:space="preserve">..........30.4. SE REALIZAN AUTOEVALUACIONES PERIÓDICAS PARA DETERMINAR LA EFICACIA DE LOS CONTROLES IMPLEMENTADOS EN CADA UNA DE LAS ACTIVIDADES DEL PROCESO CONTABLE? </t>
  </si>
  <si>
    <t xml:space="preserve">1.4.8 </t>
  </si>
  <si>
    <t xml:space="preserve">..........31. LOS FUNCIONARIOS INVOLUCRADOS EN EL PROCESO CONTABLE POSEEN LAS HABILIDADES Y COMPETENCIAS NECESARIAS PARA SU EJECUCIÓN? </t>
  </si>
  <si>
    <t xml:space="preserve">1.4.9 </t>
  </si>
  <si>
    <t xml:space="preserve">..........31.1. LAS PERSONAS INVOLUCRADAS EN EL PROCESO CONTABLE ESTÁN CAPACITADAS PARA IDENTIFICAR LOS HECHOS ECONÓMICOS PROPIOS DE LA ENTIDAD QUE TIENEN IMPACTO CONTABLE? </t>
  </si>
  <si>
    <t xml:space="preserve">1.4.10 </t>
  </si>
  <si>
    <t xml:space="preserve">..........32. DENTRO DEL PLAN INSTITUCIONAL DE CAPACITACIÓN SE CONSIDERA EL DESARROLLO DE COMPETENCIAS Y ACTUALIZACIÓN PERMANENTE DEL PERSONAL INVOLUCRADO EN EL PROCESO CONTABLE? </t>
  </si>
  <si>
    <t xml:space="preserve">1.4.11 </t>
  </si>
  <si>
    <t xml:space="preserve">..........32.1. SE VERIFICA LA EJECUCIÓN DEL PLAN DE CAPACITACIÓN? </t>
  </si>
  <si>
    <t xml:space="preserve">1.4.12 </t>
  </si>
  <si>
    <t xml:space="preserve">..........32.2. SE VERIFICA QUE LOS PROGRAMAS DE CAPACITACIÓN DESARROLLADOS APUNTAN AL MEJORAMIENTO DE COMPETENCIAS Y HABILIDADES? </t>
  </si>
  <si>
    <t>TOTAL EVALUACIÓN CONTROL INTERNO CONTABLE</t>
  </si>
  <si>
    <t>PUNTAJE MAXIMO A OBTENER</t>
  </si>
  <si>
    <t>TOTAL PREGUNTAS</t>
  </si>
  <si>
    <t>RANGO DE CALIFICACION</t>
  </si>
  <si>
    <t>EVALUACIÓN CUALITATIVA</t>
  </si>
  <si>
    <t xml:space="preserve">2.1 </t>
  </si>
  <si>
    <t xml:space="preserve">FORTALEZAS </t>
  </si>
  <si>
    <t xml:space="preserve">2.2 </t>
  </si>
  <si>
    <t xml:space="preserve">DEBILIDADES </t>
  </si>
  <si>
    <t xml:space="preserve">2.3 </t>
  </si>
  <si>
    <t xml:space="preserve">AVANCES Y MEJORAS DEL PROCESO DE CONTROL INTERNO CONTABLE </t>
  </si>
  <si>
    <t xml:space="preserve">2.4 </t>
  </si>
  <si>
    <t xml:space="preserve">RECOMENDACIONES </t>
  </si>
  <si>
    <t>Funciones asignadas perfiles SIIF Nación - MHCP cadena presupuestal. Se solicializa a través de la capacitación del SIIF Nación</t>
  </si>
  <si>
    <t>Restricción y opciones transaccionales según el perfil contralado por el sistema SIIF Nación, cronograma SIIF, CGN</t>
  </si>
  <si>
    <t>Normas revelación y presentación información financiera y notas a los EEFF de la CGN. 	La entidad de acuerdo con cronograma de la CGN elabora circular solicitando información para la preparación y presentación de los E.F.</t>
  </si>
  <si>
    <t>Fuentes de entrada y salida establecidos dentro de la caracterización del proceso financiero. SGC y Cadena SIIF Nación</t>
  </si>
  <si>
    <t xml:space="preserve"> </t>
  </si>
  <si>
    <t>RESUME EVALUACION CONTROL INTERNO CONTABLE 2021</t>
  </si>
  <si>
    <t>01-01-2022 al 31-12-2022</t>
  </si>
  <si>
    <t>La información a terceros se toma con base en la registrada en el SIIF Nación, se cruzan NIT y razón social con la DIAN.</t>
  </si>
  <si>
    <t>Los libros de contabilidad son reflejo de los registros contables realizados en SIIF.  Es la misma plataforma SIIF Nación la que genera los libros contables.</t>
  </si>
  <si>
    <t>En la toma de decisiones se contrastan los estados financieros con otras fuentes de información de herramientas de apoyo a la gestión como: contratación, presupuesto, nómina, herramienta para la gestión.</t>
  </si>
  <si>
    <t>Se elaboran en el SIIF Nación y se presentan oportunamente en el CHIP, la Comisión de Cuentas de la Cámara de Representantes y en la página web de la entidad.</t>
  </si>
  <si>
    <t>En otras plataformas como el E-Kogui para procesos judiciales, operaciones recíprocas con otras entidades y rendimientos financieros de la CUN.</t>
  </si>
  <si>
    <t>A través de peritos, se va a revisar la re-activación del parque automor de la CREG que está depreciado pero sigue en uso.</t>
  </si>
  <si>
    <t>Deterioro de cartera, los demás se van por depreciación (Propiedad, planta y equipo) y amortización (intangibles).</t>
  </si>
  <si>
    <t>Se realiza depuración mensual de información contable con soportes. Los registros, consultas, reportes, libros y comprobantes se realizan en la plataforma del SIIF Nación.</t>
  </si>
  <si>
    <t>No se dan diferencias porque los libros provienen del SIIF Nación donde se registran los comprobantes de contabilidad.</t>
  </si>
  <si>
    <t>Los libros de contabilidad son generados por el SIIF Nación a partir de la información registrada previamente.</t>
  </si>
  <si>
    <t>Los soportes son verificados, éstos son radicados en el sistema electrónico de gestión documental (AzDigital), los registros contables en el SIIF cuentan con seguridad de contraseña y firmas digitales (token).</t>
  </si>
  <si>
    <t>El SIIF Nación cuenta con sistema de control de reloj-calendario de las BIOS de las CPUs directamente de los servidores del SIIF y no con el reloj del computador de la entidad que hace los registros.</t>
  </si>
  <si>
    <t>Políticas contables CREG, adicionalmente se siguen las guías, procedimientos y manuales de SIIF Nación conforme a cada perfil; así como los manuales, procedimientos y catálogos de la CGN y el MHCP.</t>
  </si>
  <si>
    <t>Se siguen las guías, procedimientos y manuales de SIIF Nación conforme a cada perfil; así como los manuales, procedimientos y catálogos de la CGN y el MHCP.</t>
  </si>
  <si>
    <t>Durante la vigencia se realizaron capacitaciones por parte de la administración SIIF Nación.</t>
  </si>
  <si>
    <t>Los soportes son radicados y entregados al área contable por traslado de carpetas del sistema de gestión documental AzDigital, adicional los soportes consultado en SECOP II por parte de presupuesto al momento de generar CDP y RPs, soportes para el registro de la cuenta por pagar y las obligaciones en contabilidad.</t>
  </si>
  <si>
    <t>SAF socializó en retroalimentación conjunta con la oficina de control interno, los planes de mejoramiento, fechas de entrega y responsables.</t>
  </si>
  <si>
    <t>Se realizaron capacitaciones en el sistema de gestión documental AzDigital.</t>
  </si>
  <si>
    <t>Se realizaron conciliaciones de ingresos por parte de presupuesto, giros por parte de tesorería y partidas por conciliar por parte de contabilidad.</t>
  </si>
  <si>
    <t>Los profesionales contables del área cuentan con los criterios establecidos en las guías, manuales y procedimientos del SIIF, CGN y MHCP.</t>
  </si>
  <si>
    <t>El plan de capacitación en SIIF Nación son programadas en el MHCP.</t>
  </si>
  <si>
    <t>Son capacitaciones especificas del SIIF Nación y del CHIP que desarrollan la apropiación de los comandos, funciones y parámetros de los diferentes módulos.</t>
  </si>
  <si>
    <t>A través de la gestión de seguridad de usuarios de SIIF Nación y perfilamiento por módulos y procesos.</t>
  </si>
  <si>
    <t>Se colocan incidentes en SIIF Nación ante la ocurrencia de fallas en documentos de registros desde CDPs, RPs, Cuentas por pagar, obligaciones y órdenes de pagos.</t>
  </si>
  <si>
    <t>Si, como por ejemplo: (i) el no registro a tiempo en el SIIF Nación de las cuentas bancarias de funcionarios, contratistas y proveedores, y (ii) cubrimiento presupuestal total de las obligaciones.</t>
  </si>
  <si>
    <t>Se dan capacitaciones específicas por cada perfil a los usuarios SIIF Nación.</t>
  </si>
  <si>
    <t>Se tienen establecidas las políticas contables CREG, adicionalmente se siguen las guías, procedimientos y manuales de SIIF Nación conforme a cada perfil; así como los manuales, procedimientos y catálogos de la CGN y el MHCP.</t>
  </si>
  <si>
    <t>Se afecta la contabilidad con base en los documentos soportados en el sistema de gestión documental.</t>
  </si>
  <si>
    <t>La CREG es una Entidad no manufacturera. El procedimeinto CGN de inventarios para PPE es de bienes en uso, devolutivo y de control administrativo.</t>
  </si>
  <si>
    <t>Se sigue con las directrices y parámetros establecidos para las Notas a los EEFF de la CGN.</t>
  </si>
  <si>
    <t>Por parte de SIIF Nación se guardan y analizan periodicamente los incidentes registrados por las entidades del ámbito del PGN.</t>
  </si>
  <si>
    <t>Se siguen con las guías, formatos y procedimientos de planes de mejoramiento de la CGR y de la oficina de control interno</t>
  </si>
  <si>
    <t>Cada proceso tiene sus procedimientos, formatos, manuales para el desarrollo de las funciones</t>
  </si>
  <si>
    <t>Se siguen la directrices de la CGN</t>
  </si>
  <si>
    <t>Se cuernta con una Circular Interna que general la SAF, para el proceso de cierre y apertura de la vigencia, en linea con las directrices del MHCP</t>
  </si>
  <si>
    <t>Se cuenta por personal calificado y competente para el desarrollo del proceso contable</t>
  </si>
  <si>
    <t>En la vigencia 2022, se participo en las capacitaciones dictadas por el MHCP</t>
  </si>
  <si>
    <t>Producto de la auditoria de la vigencia 2022, se dejo la recomendación para incluir otros riesgos en este proceso</t>
  </si>
  <si>
    <t>Resol 533 de 2015. Entidad gobierno PGN. Lineamientos SIIF Nación - MHCP, Marco conceptual, procedimientos y catálogo de cuentas CGN. Políticas contables desactualizadas (fiducia)</t>
  </si>
  <si>
    <t>La oficina de control interno hace seguimiento periódico al cumplimento de los planes de mejoramiento. SAF no ha cumplido a cabalidad con los términos establecidos dentro de los planes de mejora.</t>
  </si>
  <si>
    <t>Procesos y procedimientos CGN, MHCP e ISODOC CREG: área financiera, provisiones para procesos judiciales y tesorería CREG. Procedimientos actualizados en ISODOC, sin embargo se encuentra pendiente manual de cartera e inventarios</t>
  </si>
  <si>
    <t>El sistema de inventario da cumplimiento a las normas NIC-SP. En auditoria 2022 se determinó que la política no es clara frente a inventarios individuales y  y se evidenció desactualización de los inventarios frente a lo que efectivamente tienen los funcionarios.</t>
  </si>
  <si>
    <t xml:space="preserve">La entidad cuenta con personal capacitado para llevar a cabo las actividades de contabilidad.  Se evidencia disposición y receptividad en cuanto a las observaciones y recomendaciones efectuadas. </t>
  </si>
  <si>
    <t>No hay evidencia de la gestión que debe realizar los responsables de la primera y segunda línea de defensa frente a los riesgos de los procesos que lideran. Los indicadores del SGC del proceso financiero está limitado a la ejecución presupuestal. Pendiente la actualización de la política contable de conformidad a la inclusión del tema de combustibles líquidos y la salida de la fiducia.</t>
  </si>
  <si>
    <t>Gestionar los riesgos del proceso Financiero, en razón a que se limita la actividad a contar con un mapa de riesgos, pero no se está haciendo el seguimiento y la gestión necesaria que permita ser una herramienta para la toma de decisiones por parte de la alta gerencia. Presentar al Comité Institucional de Coordinación de Control Interno la información contenida en los Estados financieros, a fin que dicho comité haga sus observaciones y recomendaciones (Función de acuerdo a la Resolución CREG 238/2017). Actualizar la política contable de conformidad a los cambios  para la Comisión (Contribución combustibles, salida de la Fiducia), y por ende actualizar la caractización y procedimientos financieros, al igual que el fortalecimiento del Talento Humano para desarrollar nuevas funciones.</t>
  </si>
  <si>
    <t>Se actualizaron procesos, procedimientos y formatos. Con la llegada de nuevo personal, encaminar acciones tendientes a fortalecer los procesos con los nuevos funcionarios, empoderando el trabajo en equipo y designando responsables para los diferentes temas.</t>
  </si>
  <si>
    <t>PUNTAJE OBTENIDO 2022</t>
  </si>
  <si>
    <t>Sistema de gestión documental CREG.  reposan en SIIF Nación y en el SECOP II.</t>
  </si>
  <si>
    <t>Marco normativo de la CGN. Resolución 533 de 2015. Entidades de gobierno.</t>
  </si>
  <si>
    <t>Se cuenta con los profesionales contables expertos, de la firma de contadores.</t>
  </si>
  <si>
    <t>Los riesgos que se tienen identificados en este proceso estan relacionados con la ejecución presupuestal.</t>
  </si>
  <si>
    <t>Resol. 247 (29-dic-2017). Manual de políticas contables / Res. 189-2020.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</si>
</sst>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0"/>
      <name val="Arial"/>
    </font>
    <font>
      <b/>
      <sz val="12"/>
      <name val="Montserrat"/>
    </font>
    <font>
      <sz val="10"/>
      <name val="Montserrat"/>
    </font>
    <font>
      <b/>
      <sz val="12"/>
      <color indexed="9"/>
      <name val="Montserrat"/>
    </font>
    <font>
      <b/>
      <sz val="10"/>
      <color theme="0"/>
      <name val="Montserrat"/>
    </font>
    <font>
      <sz val="10"/>
      <color theme="0"/>
      <name val="Montserrat"/>
    </font>
    <font>
      <b/>
      <sz val="10"/>
      <name val="Montserrat"/>
    </font>
    <font>
      <b/>
      <sz val="8"/>
      <name val="Montserrat"/>
    </font>
    <font>
      <sz val="10"/>
      <color rgb="FFFF0000"/>
      <name val="Montserrat"/>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right style="medium">
        <color indexed="64"/>
      </right>
      <top style="thin">
        <color indexed="8"/>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63">
    <xf numFmtId="0" fontId="0" fillId="0" borderId="0" xfId="0"/>
    <xf numFmtId="0" fontId="2" fillId="0" borderId="0" xfId="0" applyFont="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9" xfId="0" applyFont="1" applyBorder="1" applyAlignment="1">
      <alignment horizontal="center"/>
    </xf>
    <xf numFmtId="0" fontId="5" fillId="2" borderId="8" xfId="0" applyFont="1" applyFill="1" applyBorder="1" applyAlignment="1">
      <alignment horizontal="center"/>
    </xf>
    <xf numFmtId="0" fontId="5" fillId="2" borderId="9" xfId="0" applyFont="1" applyFill="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2" fillId="0" borderId="0" xfId="0" applyFont="1" applyProtection="1">
      <protection hidden="1"/>
    </xf>
    <xf numFmtId="0" fontId="3" fillId="2" borderId="0" xfId="0" applyFont="1" applyFill="1" applyAlignment="1" applyProtection="1">
      <alignment horizontal="center" vertical="center" wrapText="1"/>
      <protection hidden="1"/>
    </xf>
    <xf numFmtId="0" fontId="2" fillId="0" borderId="1" xfId="0" applyFont="1" applyBorder="1" applyAlignment="1" applyProtection="1">
      <alignment horizontal="left" vertical="center" wrapText="1"/>
      <protection hidden="1"/>
    </xf>
    <xf numFmtId="0" fontId="6" fillId="0" borderId="1" xfId="0" applyFont="1" applyBorder="1" applyAlignment="1" applyProtection="1">
      <alignment horizontal="left" vertical="center" wrapText="1"/>
      <protection hidden="1"/>
    </xf>
    <xf numFmtId="0" fontId="4" fillId="2" borderId="1" xfId="0" applyFont="1" applyFill="1" applyBorder="1" applyAlignment="1" applyProtection="1">
      <alignment horizontal="center" vertical="center" wrapText="1"/>
      <protection hidden="1"/>
    </xf>
    <xf numFmtId="2" fontId="5" fillId="2" borderId="1" xfId="0" applyNumberFormat="1" applyFont="1" applyFill="1" applyBorder="1" applyAlignment="1" applyProtection="1">
      <alignment horizontal="center" vertical="center" wrapText="1"/>
      <protection hidden="1"/>
    </xf>
    <xf numFmtId="2" fontId="4" fillId="2" borderId="1" xfId="0" applyNumberFormat="1"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2" fontId="2" fillId="0" borderId="1" xfId="0" applyNumberFormat="1" applyFont="1" applyBorder="1" applyAlignment="1" applyProtection="1">
      <alignment horizontal="center" vertical="center" wrapText="1"/>
      <protection hidden="1"/>
    </xf>
    <xf numFmtId="2" fontId="2" fillId="0" borderId="1" xfId="0" applyNumberFormat="1" applyFont="1" applyBorder="1" applyAlignment="1" applyProtection="1">
      <alignment horizontal="left" vertical="center" wrapText="1"/>
      <protection hidden="1"/>
    </xf>
    <xf numFmtId="2" fontId="2" fillId="0" borderId="14" xfId="0" applyNumberFormat="1" applyFont="1" applyBorder="1" applyAlignment="1" applyProtection="1">
      <alignment horizontal="left" vertical="center" wrapText="1"/>
      <protection hidden="1"/>
    </xf>
    <xf numFmtId="2" fontId="3" fillId="2" borderId="5" xfId="0" applyNumberFormat="1" applyFont="1" applyFill="1" applyBorder="1" applyAlignment="1" applyProtection="1">
      <alignment horizontal="center" vertical="center" wrapText="1"/>
      <protection hidden="1"/>
    </xf>
    <xf numFmtId="0" fontId="5" fillId="2" borderId="6" xfId="0" applyFont="1" applyFill="1" applyBorder="1" applyProtection="1">
      <protection hidden="1"/>
    </xf>
    <xf numFmtId="0" fontId="5" fillId="2" borderId="8" xfId="0" applyFont="1" applyFill="1" applyBorder="1" applyProtection="1">
      <protection hidden="1"/>
    </xf>
    <xf numFmtId="0" fontId="5" fillId="2" borderId="10" xfId="0" applyFont="1" applyFill="1" applyBorder="1" applyProtection="1">
      <protection hidden="1"/>
    </xf>
    <xf numFmtId="0" fontId="4" fillId="2" borderId="1" xfId="0" applyFont="1" applyFill="1" applyBorder="1" applyAlignment="1" applyProtection="1">
      <alignment horizontal="center" vertical="center" wrapText="1"/>
      <protection locked="0" hidden="1"/>
    </xf>
    <xf numFmtId="0" fontId="6" fillId="0" borderId="1" xfId="0" applyFont="1" applyBorder="1" applyAlignment="1" applyProtection="1">
      <alignment horizontal="center" vertical="center" wrapText="1"/>
      <protection locked="0" hidden="1"/>
    </xf>
    <xf numFmtId="0" fontId="2" fillId="0" borderId="1" xfId="0" applyFont="1" applyBorder="1" applyAlignment="1" applyProtection="1">
      <alignment horizontal="left" vertical="center" wrapText="1"/>
      <protection locked="0" hidden="1"/>
    </xf>
    <xf numFmtId="0" fontId="2" fillId="0" borderId="0" xfId="0" applyFont="1" applyAlignment="1">
      <alignment vertical="center"/>
    </xf>
    <xf numFmtId="0" fontId="3" fillId="2" borderId="0" xfId="0" applyFont="1" applyFill="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hidden="1"/>
    </xf>
    <xf numFmtId="0" fontId="8" fillId="3" borderId="1" xfId="0" applyFont="1" applyFill="1" applyBorder="1" applyAlignment="1" applyProtection="1">
      <alignment horizontal="left" vertical="center" wrapText="1"/>
      <protection locked="0" hidden="1"/>
    </xf>
    <xf numFmtId="0" fontId="3" fillId="3" borderId="0" xfId="0" applyFont="1" applyFill="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5" fillId="2" borderId="12" xfId="0" applyFont="1" applyFill="1" applyBorder="1" applyAlignment="1">
      <alignment horizontal="center"/>
    </xf>
    <xf numFmtId="0" fontId="5" fillId="2" borderId="13" xfId="0" applyFont="1" applyFill="1" applyBorder="1" applyAlignment="1">
      <alignment horizontal="center"/>
    </xf>
    <xf numFmtId="0" fontId="4" fillId="2" borderId="0" xfId="0" applyFont="1" applyFill="1" applyAlignment="1">
      <alignment horizontal="center" wrapText="1"/>
    </xf>
    <xf numFmtId="0" fontId="1" fillId="0" borderId="0" xfId="0" applyFont="1" applyAlignment="1" applyProtection="1">
      <alignment horizontal="center" vertical="center" wrapText="1"/>
      <protection hidden="1"/>
    </xf>
    <xf numFmtId="0" fontId="2" fillId="0" borderId="0" xfId="0" applyFont="1" applyProtection="1">
      <protection hidden="1"/>
    </xf>
    <xf numFmtId="0" fontId="6" fillId="0" borderId="17" xfId="0" applyFont="1" applyBorder="1" applyAlignment="1" applyProtection="1">
      <alignment horizontal="center"/>
      <protection hidden="1"/>
    </xf>
    <xf numFmtId="0" fontId="6" fillId="0" borderId="11" xfId="0" applyFont="1" applyBorder="1" applyAlignment="1" applyProtection="1">
      <alignment horizontal="center"/>
      <protection hidden="1"/>
    </xf>
    <xf numFmtId="0" fontId="3" fillId="2" borderId="15" xfId="0" applyFont="1" applyFill="1" applyBorder="1" applyAlignment="1" applyProtection="1">
      <alignment horizontal="center" vertical="center" wrapText="1"/>
      <protection hidden="1"/>
    </xf>
    <xf numFmtId="0" fontId="4" fillId="2" borderId="0" xfId="0" applyFont="1" applyFill="1" applyAlignment="1" applyProtection="1">
      <alignment horizontal="center"/>
      <protection hidden="1"/>
    </xf>
    <xf numFmtId="0" fontId="6" fillId="0" borderId="16" xfId="0" applyFont="1" applyBorder="1" applyAlignment="1" applyProtection="1">
      <alignment horizontal="center"/>
      <protection hidden="1"/>
    </xf>
    <xf numFmtId="0" fontId="6" fillId="0" borderId="7" xfId="0" applyFont="1" applyBorder="1" applyAlignment="1" applyProtection="1">
      <alignment horizontal="center"/>
      <protection hidden="1"/>
    </xf>
    <xf numFmtId="0" fontId="6" fillId="0" borderId="4" xfId="0" applyFont="1" applyBorder="1" applyAlignment="1" applyProtection="1">
      <alignment horizontal="center"/>
      <protection hidden="1"/>
    </xf>
    <xf numFmtId="0" fontId="6" fillId="0" borderId="9" xfId="0" applyFont="1" applyBorder="1" applyAlignment="1" applyProtection="1">
      <alignment horizontal="center"/>
      <protection hidden="1"/>
    </xf>
    <xf numFmtId="2" fontId="6" fillId="0" borderId="4" xfId="0" applyNumberFormat="1" applyFont="1" applyBorder="1" applyAlignment="1" applyProtection="1">
      <alignment horizontal="center"/>
      <protection hidden="1"/>
    </xf>
    <xf numFmtId="2" fontId="6" fillId="0" borderId="9" xfId="0" applyNumberFormat="1" applyFont="1" applyBorder="1" applyAlignment="1" applyProtection="1">
      <alignment horizontal="center"/>
      <protection hidden="1"/>
    </xf>
    <xf numFmtId="0" fontId="7" fillId="0" borderId="4" xfId="0" applyFont="1" applyBorder="1" applyAlignment="1" applyProtection="1">
      <alignment horizontal="center"/>
      <protection hidden="1"/>
    </xf>
    <xf numFmtId="0" fontId="7" fillId="0" borderId="9" xfId="0" applyFont="1" applyBorder="1" applyAlignment="1" applyProtection="1">
      <alignment horizontal="center"/>
      <protection hidden="1"/>
    </xf>
    <xf numFmtId="0" fontId="1" fillId="0" borderId="0" xfId="0" applyFont="1" applyAlignment="1">
      <alignment horizontal="center" vertical="center" wrapText="1"/>
    </xf>
    <xf numFmtId="0" fontId="3"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1" fillId="0" borderId="0" xfId="0" applyFont="1" applyAlignment="1">
      <alignment horizontal="center" vertical="center"/>
    </xf>
  </cellXfs>
  <cellStyles count="1">
    <cellStyle name="Normal" xfId="0" builtinId="0"/>
  </cellStyles>
  <dxfs count="3">
    <dxf>
      <fill>
        <patternFill>
          <bgColor rgb="FF00B050"/>
        </patternFill>
      </fill>
    </dxf>
    <dxf>
      <fill>
        <patternFill>
          <bgColor rgb="FFFFFF00"/>
        </patternFill>
      </fill>
    </dxf>
    <dxf>
      <fill>
        <patternFill>
          <bgColor rgb="FFFF0000"/>
        </patternFill>
      </fill>
    </dxf>
  </dxfs>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42"/>
  <sheetViews>
    <sheetView tabSelected="1" topLeftCell="A97" zoomScale="70" zoomScaleNormal="70" workbookViewId="0">
      <selection activeCell="H63" sqref="H63"/>
    </sheetView>
  </sheetViews>
  <sheetFormatPr baseColWidth="10" defaultColWidth="11.42578125" defaultRowHeight="15" zeroHeight="1" x14ac:dyDescent="0.3"/>
  <cols>
    <col min="1" max="1" width="9.7109375" style="1" customWidth="1"/>
    <col min="2" max="2" width="128" style="1" customWidth="1"/>
    <col min="3" max="3" width="7.140625" style="1" bestFit="1" customWidth="1"/>
    <col min="4" max="4" width="20.85546875" style="1" customWidth="1"/>
    <col min="5" max="5" width="18.5703125" style="1" bestFit="1" customWidth="1"/>
    <col min="6" max="6" width="11.7109375" style="1" bestFit="1" customWidth="1"/>
    <col min="7" max="7" width="9.140625" style="1" bestFit="1" customWidth="1"/>
    <col min="8" max="8" width="98.42578125" style="1" customWidth="1"/>
    <col min="9" max="9" width="9.140625" style="1" customWidth="1"/>
    <col min="10" max="244" width="9.140625" style="1" hidden="1" customWidth="1"/>
    <col min="245" max="245" width="33" style="1" hidden="1" customWidth="1"/>
    <col min="246" max="246" width="28.7109375" style="1" hidden="1" customWidth="1"/>
    <col min="247" max="250" width="9.140625" style="1" hidden="1" customWidth="1"/>
    <col min="251" max="251" width="17" style="1" hidden="1" customWidth="1"/>
    <col min="252" max="253" width="9.140625" style="1" hidden="1" customWidth="1"/>
    <col min="254" max="254" width="17.140625" style="1" hidden="1" customWidth="1"/>
    <col min="255" max="256" width="9.140625" style="1" hidden="1" customWidth="1"/>
    <col min="257" max="16384" width="11.42578125" style="1"/>
  </cols>
  <sheetData>
    <row r="1" spans="1:255" x14ac:dyDescent="0.3">
      <c r="A1" s="14"/>
      <c r="B1" s="14"/>
      <c r="C1" s="14"/>
      <c r="D1" s="14"/>
      <c r="E1" s="14"/>
      <c r="F1" s="14"/>
      <c r="G1" s="14"/>
      <c r="H1" s="14"/>
      <c r="I1" s="14"/>
      <c r="IQ1" s="42" t="s">
        <v>0</v>
      </c>
      <c r="IR1" s="43"/>
      <c r="IT1" s="42" t="s">
        <v>1</v>
      </c>
      <c r="IU1" s="43"/>
    </row>
    <row r="2" spans="1:255" x14ac:dyDescent="0.3">
      <c r="A2" s="14"/>
      <c r="B2" s="14"/>
      <c r="C2" s="14"/>
      <c r="D2" s="14"/>
      <c r="E2" s="14"/>
      <c r="F2" s="14"/>
      <c r="G2" s="14"/>
      <c r="H2" s="14"/>
      <c r="I2" s="14"/>
      <c r="IQ2" s="8" t="s">
        <v>2</v>
      </c>
      <c r="IR2" s="9" t="s">
        <v>3</v>
      </c>
      <c r="IT2" s="8" t="s">
        <v>2</v>
      </c>
      <c r="IU2" s="9" t="s">
        <v>3</v>
      </c>
    </row>
    <row r="3" spans="1:255" ht="25.5" customHeight="1" x14ac:dyDescent="0.3">
      <c r="A3" s="45" t="s">
        <v>4</v>
      </c>
      <c r="B3" s="46"/>
      <c r="C3" s="46"/>
      <c r="D3" s="46"/>
      <c r="E3" s="46"/>
      <c r="F3" s="46"/>
      <c r="G3" s="46"/>
      <c r="H3" s="46"/>
      <c r="I3" s="46"/>
      <c r="IQ3" s="2" t="s">
        <v>5</v>
      </c>
      <c r="IR3" s="3">
        <v>0.3</v>
      </c>
      <c r="IT3" s="2" t="s">
        <v>5</v>
      </c>
      <c r="IU3" s="3">
        <v>0.7</v>
      </c>
    </row>
    <row r="4" spans="1:255" ht="14.25" customHeight="1" x14ac:dyDescent="0.3">
      <c r="A4" s="45" t="s">
        <v>6</v>
      </c>
      <c r="B4" s="46"/>
      <c r="C4" s="46"/>
      <c r="D4" s="46"/>
      <c r="E4" s="46"/>
      <c r="F4" s="46"/>
      <c r="G4" s="46"/>
      <c r="H4" s="46"/>
      <c r="I4" s="14"/>
      <c r="IQ4" s="2" t="s">
        <v>7</v>
      </c>
      <c r="IR4" s="3">
        <v>0.18</v>
      </c>
      <c r="IT4" s="2" t="s">
        <v>7</v>
      </c>
      <c r="IU4" s="3">
        <v>0.42</v>
      </c>
    </row>
    <row r="5" spans="1:255" ht="15.75" thickBot="1" x14ac:dyDescent="0.35">
      <c r="A5" s="45" t="s">
        <v>277</v>
      </c>
      <c r="B5" s="46"/>
      <c r="C5" s="46"/>
      <c r="D5" s="46"/>
      <c r="E5" s="46"/>
      <c r="F5" s="46"/>
      <c r="G5" s="46"/>
      <c r="H5" s="46"/>
      <c r="I5" s="14"/>
      <c r="IQ5" s="4" t="s">
        <v>8</v>
      </c>
      <c r="IR5" s="5">
        <v>0.06</v>
      </c>
      <c r="IT5" s="4" t="s">
        <v>8</v>
      </c>
      <c r="IU5" s="5">
        <v>0.14000000000000001</v>
      </c>
    </row>
    <row r="6" spans="1:255" x14ac:dyDescent="0.3">
      <c r="A6" s="45" t="s">
        <v>9</v>
      </c>
      <c r="B6" s="46"/>
      <c r="C6" s="46"/>
      <c r="D6" s="46"/>
      <c r="E6" s="46"/>
      <c r="F6" s="46"/>
      <c r="G6" s="46"/>
      <c r="H6" s="46"/>
      <c r="I6" s="14"/>
    </row>
    <row r="7" spans="1:255" x14ac:dyDescent="0.3">
      <c r="A7" s="45" t="s">
        <v>10</v>
      </c>
      <c r="B7" s="46"/>
      <c r="C7" s="46"/>
      <c r="D7" s="46"/>
      <c r="E7" s="46"/>
      <c r="F7" s="46"/>
      <c r="G7" s="46"/>
      <c r="H7" s="46"/>
      <c r="I7" s="14"/>
    </row>
    <row r="8" spans="1:255" x14ac:dyDescent="0.3">
      <c r="A8" s="14"/>
      <c r="B8" s="14"/>
      <c r="C8" s="14"/>
      <c r="D8" s="14"/>
      <c r="E8" s="14"/>
      <c r="F8" s="14"/>
      <c r="G8" s="14"/>
      <c r="H8" s="14"/>
      <c r="I8" s="14"/>
    </row>
    <row r="9" spans="1:255" ht="39" customHeight="1" x14ac:dyDescent="0.3">
      <c r="A9" s="14"/>
      <c r="B9" s="14"/>
      <c r="C9" s="14"/>
      <c r="D9" s="14"/>
      <c r="E9" s="14"/>
      <c r="F9" s="14"/>
      <c r="G9" s="14"/>
      <c r="H9" s="14"/>
      <c r="I9" s="14"/>
      <c r="IK9" s="44" t="s">
        <v>11</v>
      </c>
      <c r="IL9" s="44"/>
    </row>
    <row r="10" spans="1:255" ht="19.5" thickBot="1" x14ac:dyDescent="0.35">
      <c r="A10" s="15"/>
      <c r="B10" s="15" t="s">
        <v>12</v>
      </c>
      <c r="C10" s="15"/>
      <c r="D10" s="15"/>
      <c r="E10" s="15"/>
      <c r="F10" s="15"/>
      <c r="G10" s="15"/>
      <c r="H10" s="15"/>
      <c r="I10" s="14"/>
    </row>
    <row r="11" spans="1:255" ht="18.75" x14ac:dyDescent="0.3">
      <c r="A11" s="15"/>
      <c r="B11" s="15" t="s">
        <v>13</v>
      </c>
      <c r="C11" s="15"/>
      <c r="D11" s="15"/>
      <c r="E11" s="15"/>
      <c r="F11" s="15"/>
      <c r="G11" s="15"/>
      <c r="H11" s="15"/>
      <c r="I11" s="14"/>
      <c r="IK11" s="12" t="s">
        <v>14</v>
      </c>
      <c r="IL11" s="13" t="s">
        <v>15</v>
      </c>
    </row>
    <row r="12" spans="1:255" ht="37.5" x14ac:dyDescent="0.3">
      <c r="A12" s="15"/>
      <c r="B12" s="15" t="s">
        <v>16</v>
      </c>
      <c r="C12" s="15" t="s">
        <v>17</v>
      </c>
      <c r="D12" s="15" t="s">
        <v>18</v>
      </c>
      <c r="E12" s="15" t="s">
        <v>19</v>
      </c>
      <c r="F12" s="15" t="s">
        <v>20</v>
      </c>
      <c r="G12" s="15" t="s">
        <v>21</v>
      </c>
      <c r="H12" s="15" t="s">
        <v>22</v>
      </c>
      <c r="I12" s="14"/>
      <c r="IK12" s="6" t="s">
        <v>23</v>
      </c>
      <c r="IL12" s="7" t="s">
        <v>24</v>
      </c>
    </row>
    <row r="13" spans="1:255" ht="45" x14ac:dyDescent="0.3">
      <c r="A13" s="16" t="s">
        <v>25</v>
      </c>
      <c r="B13" s="17" t="s">
        <v>26</v>
      </c>
      <c r="C13" s="18" t="s">
        <v>27</v>
      </c>
      <c r="D13" s="29" t="s">
        <v>5</v>
      </c>
      <c r="E13" s="19">
        <f>IFERROR((VLOOKUP(D13,$IQ$3:$IR$5,2,0))," ")</f>
        <v>0.3</v>
      </c>
      <c r="F13" s="20">
        <f>+IF(C13="Ex",E13,"Verificar")</f>
        <v>0.3</v>
      </c>
      <c r="G13" s="20">
        <f>+SUM(F13:F17)</f>
        <v>0.85999999999999988</v>
      </c>
      <c r="H13" s="31"/>
      <c r="I13" s="14"/>
      <c r="IK13" s="6" t="s">
        <v>28</v>
      </c>
      <c r="IL13" s="7" t="s">
        <v>29</v>
      </c>
    </row>
    <row r="14" spans="1:255" ht="24" customHeight="1" thickBot="1" x14ac:dyDescent="0.35">
      <c r="A14" s="16" t="s">
        <v>30</v>
      </c>
      <c r="B14" s="16" t="s">
        <v>31</v>
      </c>
      <c r="C14" s="21" t="s">
        <v>32</v>
      </c>
      <c r="D14" s="30" t="s">
        <v>5</v>
      </c>
      <c r="E14" s="22">
        <f>IFERROR(VLOOKUP(D14,$IT$3:$IU$5,2,0)," ")</f>
        <v>0.7</v>
      </c>
      <c r="F14" s="22">
        <f>IFERROR(E14/4," ")</f>
        <v>0.17499999999999999</v>
      </c>
      <c r="G14" s="23"/>
      <c r="H14" s="37" t="s">
        <v>329</v>
      </c>
      <c r="I14" s="14"/>
      <c r="IK14" s="10" t="s">
        <v>33</v>
      </c>
      <c r="IL14" s="11" t="s">
        <v>34</v>
      </c>
    </row>
    <row r="15" spans="1:255" ht="30" x14ac:dyDescent="0.3">
      <c r="A15" s="16" t="s">
        <v>35</v>
      </c>
      <c r="B15" s="16" t="s">
        <v>36</v>
      </c>
      <c r="C15" s="21" t="s">
        <v>32</v>
      </c>
      <c r="D15" s="30" t="s">
        <v>5</v>
      </c>
      <c r="E15" s="22">
        <f t="shared" ref="E15:E17" si="0">IFERROR(VLOOKUP(D15,$IT$3:$IU$5,2,0)," ")</f>
        <v>0.7</v>
      </c>
      <c r="F15" s="22">
        <f t="shared" ref="F15:F17" si="1">IFERROR(E15/4," ")</f>
        <v>0.17499999999999999</v>
      </c>
      <c r="G15" s="23"/>
      <c r="H15" s="37" t="s">
        <v>37</v>
      </c>
      <c r="I15" s="14"/>
    </row>
    <row r="16" spans="1:255" ht="30" x14ac:dyDescent="0.3">
      <c r="A16" s="16" t="s">
        <v>38</v>
      </c>
      <c r="B16" s="16" t="s">
        <v>39</v>
      </c>
      <c r="C16" s="21" t="s">
        <v>32</v>
      </c>
      <c r="D16" s="30" t="s">
        <v>7</v>
      </c>
      <c r="E16" s="22">
        <f t="shared" si="0"/>
        <v>0.42</v>
      </c>
      <c r="F16" s="22">
        <f t="shared" si="1"/>
        <v>0.105</v>
      </c>
      <c r="G16" s="23"/>
      <c r="H16" s="37" t="s">
        <v>316</v>
      </c>
      <c r="I16" s="14"/>
    </row>
    <row r="17" spans="1:9" ht="30" x14ac:dyDescent="0.3">
      <c r="A17" s="16" t="s">
        <v>40</v>
      </c>
      <c r="B17" s="16" t="s">
        <v>41</v>
      </c>
      <c r="C17" s="21" t="s">
        <v>32</v>
      </c>
      <c r="D17" s="30" t="s">
        <v>7</v>
      </c>
      <c r="E17" s="22">
        <f t="shared" si="0"/>
        <v>0.42</v>
      </c>
      <c r="F17" s="22">
        <f t="shared" si="1"/>
        <v>0.105</v>
      </c>
      <c r="G17" s="23"/>
      <c r="H17" s="37" t="s">
        <v>316</v>
      </c>
      <c r="I17" s="14"/>
    </row>
    <row r="18" spans="1:9" ht="45" x14ac:dyDescent="0.3">
      <c r="A18" s="16" t="s">
        <v>42</v>
      </c>
      <c r="B18" s="17" t="s">
        <v>43</v>
      </c>
      <c r="C18" s="18" t="s">
        <v>27</v>
      </c>
      <c r="D18" s="29" t="s">
        <v>5</v>
      </c>
      <c r="E18" s="19">
        <f>IFERROR((VLOOKUP(D18,$IQ$3:$IR$5,2,0))," ")</f>
        <v>0.3</v>
      </c>
      <c r="F18" s="20">
        <f>+IF(C18="Ex",E18,"Verificar")</f>
        <v>0.3</v>
      </c>
      <c r="G18" s="20">
        <f>+SUM(F18:F20)</f>
        <v>0.85999999999999988</v>
      </c>
      <c r="H18" s="37" t="s">
        <v>309</v>
      </c>
      <c r="I18" s="14"/>
    </row>
    <row r="19" spans="1:9" ht="30" x14ac:dyDescent="0.3">
      <c r="A19" s="16" t="s">
        <v>44</v>
      </c>
      <c r="B19" s="16" t="s">
        <v>45</v>
      </c>
      <c r="C19" s="21" t="s">
        <v>32</v>
      </c>
      <c r="D19" s="30" t="s">
        <v>5</v>
      </c>
      <c r="E19" s="22">
        <f t="shared" ref="E19:E20" si="2">IFERROR(VLOOKUP(D19,$IT$3:$IU$5,2,0)," ")</f>
        <v>0.7</v>
      </c>
      <c r="F19" s="22">
        <f>IFERROR(E19/2," ")</f>
        <v>0.35</v>
      </c>
      <c r="G19" s="23"/>
      <c r="H19" s="37" t="s">
        <v>294</v>
      </c>
      <c r="I19" s="14"/>
    </row>
    <row r="20" spans="1:9" ht="42" customHeight="1" x14ac:dyDescent="0.3">
      <c r="A20" s="16" t="s">
        <v>46</v>
      </c>
      <c r="B20" s="16" t="s">
        <v>47</v>
      </c>
      <c r="C20" s="21" t="s">
        <v>32</v>
      </c>
      <c r="D20" s="30" t="s">
        <v>7</v>
      </c>
      <c r="E20" s="22">
        <f t="shared" si="2"/>
        <v>0.42</v>
      </c>
      <c r="F20" s="22">
        <f>IFERROR(E20/2," ")</f>
        <v>0.21</v>
      </c>
      <c r="G20" s="23"/>
      <c r="H20" s="37" t="s">
        <v>317</v>
      </c>
      <c r="I20" s="14"/>
    </row>
    <row r="21" spans="1:9" ht="55.5" customHeight="1" x14ac:dyDescent="0.3">
      <c r="A21" s="16" t="s">
        <v>48</v>
      </c>
      <c r="B21" s="17" t="s">
        <v>49</v>
      </c>
      <c r="C21" s="18" t="s">
        <v>27</v>
      </c>
      <c r="D21" s="29" t="s">
        <v>5</v>
      </c>
      <c r="E21" s="19">
        <f>IFERROR((VLOOKUP(D21,$IQ$3:$IR$5,2,0))," ")</f>
        <v>0.3</v>
      </c>
      <c r="F21" s="20">
        <f>+IF(C21="Ex",E21,"Verificar")</f>
        <v>0.3</v>
      </c>
      <c r="G21" s="20">
        <f>+SUM(F21:F24)</f>
        <v>0.90666666666666662</v>
      </c>
      <c r="H21" s="37" t="s">
        <v>310</v>
      </c>
      <c r="I21" s="14"/>
    </row>
    <row r="22" spans="1:9" ht="21.75" customHeight="1" x14ac:dyDescent="0.3">
      <c r="A22" s="16" t="s">
        <v>50</v>
      </c>
      <c r="B22" s="16" t="s">
        <v>51</v>
      </c>
      <c r="C22" s="21" t="s">
        <v>32</v>
      </c>
      <c r="D22" s="30" t="s">
        <v>5</v>
      </c>
      <c r="E22" s="22">
        <f t="shared" ref="E22:E24" si="3">IFERROR(VLOOKUP(D22,$IT$3:$IU$5,2,0)," ")</f>
        <v>0.7</v>
      </c>
      <c r="F22" s="22">
        <f>IFERROR(E22/3," ")</f>
        <v>0.23333333333333331</v>
      </c>
      <c r="G22" s="23"/>
      <c r="H22" s="37" t="s">
        <v>295</v>
      </c>
      <c r="I22" s="14"/>
    </row>
    <row r="23" spans="1:9" ht="54" customHeight="1" x14ac:dyDescent="0.3">
      <c r="A23" s="16" t="s">
        <v>52</v>
      </c>
      <c r="B23" s="16" t="s">
        <v>53</v>
      </c>
      <c r="C23" s="21" t="s">
        <v>32</v>
      </c>
      <c r="D23" s="30" t="s">
        <v>5</v>
      </c>
      <c r="E23" s="22">
        <f t="shared" si="3"/>
        <v>0.7</v>
      </c>
      <c r="F23" s="22">
        <f t="shared" ref="F23:F24" si="4">IFERROR(E23/3," ")</f>
        <v>0.23333333333333331</v>
      </c>
      <c r="G23" s="23"/>
      <c r="H23" s="37" t="s">
        <v>293</v>
      </c>
      <c r="I23" s="14"/>
    </row>
    <row r="24" spans="1:9" ht="54.75" customHeight="1" x14ac:dyDescent="0.3">
      <c r="A24" s="16" t="s">
        <v>54</v>
      </c>
      <c r="B24" s="16" t="s">
        <v>55</v>
      </c>
      <c r="C24" s="21" t="s">
        <v>32</v>
      </c>
      <c r="D24" s="30" t="s">
        <v>7</v>
      </c>
      <c r="E24" s="22">
        <f t="shared" si="3"/>
        <v>0.42</v>
      </c>
      <c r="F24" s="22">
        <f t="shared" si="4"/>
        <v>0.13999999999999999</v>
      </c>
      <c r="G24" s="23"/>
      <c r="H24" s="37" t="s">
        <v>318</v>
      </c>
      <c r="I24" s="14"/>
    </row>
    <row r="25" spans="1:9" ht="39.75" customHeight="1" x14ac:dyDescent="0.3">
      <c r="A25" s="16" t="s">
        <v>56</v>
      </c>
      <c r="B25" s="17" t="s">
        <v>57</v>
      </c>
      <c r="C25" s="18" t="s">
        <v>27</v>
      </c>
      <c r="D25" s="29" t="s">
        <v>5</v>
      </c>
      <c r="E25" s="19">
        <f>IFERROR((VLOOKUP(D25,$IQ$3:$IR$5,2,0))," ")</f>
        <v>0.3</v>
      </c>
      <c r="F25" s="20">
        <f>+IF(C25="Ex",E25,"Verificar")</f>
        <v>0.3</v>
      </c>
      <c r="G25" s="20">
        <f>+SUM(F25:F27)</f>
        <v>0.85999999999999988</v>
      </c>
      <c r="H25" s="37"/>
      <c r="I25" s="14"/>
    </row>
    <row r="26" spans="1:9" ht="20.25" customHeight="1" x14ac:dyDescent="0.3">
      <c r="A26" s="16" t="s">
        <v>58</v>
      </c>
      <c r="B26" s="16" t="s">
        <v>59</v>
      </c>
      <c r="C26" s="21" t="s">
        <v>32</v>
      </c>
      <c r="D26" s="30" t="s">
        <v>5</v>
      </c>
      <c r="E26" s="22">
        <f t="shared" ref="E26:E27" si="5">IFERROR(VLOOKUP(D26,$IT$3:$IU$5,2,0)," ")</f>
        <v>0.7</v>
      </c>
      <c r="F26" s="22">
        <f>IFERROR(E26/2," ")</f>
        <v>0.35</v>
      </c>
      <c r="G26" s="23"/>
      <c r="H26" s="37" t="s">
        <v>292</v>
      </c>
      <c r="I26" s="14"/>
    </row>
    <row r="27" spans="1:9" ht="60" customHeight="1" x14ac:dyDescent="0.3">
      <c r="A27" s="16" t="s">
        <v>60</v>
      </c>
      <c r="B27" s="16" t="s">
        <v>61</v>
      </c>
      <c r="C27" s="21" t="s">
        <v>32</v>
      </c>
      <c r="D27" s="30" t="s">
        <v>7</v>
      </c>
      <c r="E27" s="22">
        <f t="shared" si="5"/>
        <v>0.42</v>
      </c>
      <c r="F27" s="22">
        <f>IFERROR(E27/2," ")</f>
        <v>0.21</v>
      </c>
      <c r="G27" s="23"/>
      <c r="H27" s="37" t="s">
        <v>319</v>
      </c>
      <c r="I27" s="14"/>
    </row>
    <row r="28" spans="1:9" ht="30" x14ac:dyDescent="0.3">
      <c r="A28" s="16" t="s">
        <v>62</v>
      </c>
      <c r="B28" s="17" t="s">
        <v>63</v>
      </c>
      <c r="C28" s="18" t="s">
        <v>27</v>
      </c>
      <c r="D28" s="29" t="s">
        <v>5</v>
      </c>
      <c r="E28" s="19">
        <f>IFERROR((VLOOKUP(D28,$IQ$3:$IR$5,2,0))," ")</f>
        <v>0.3</v>
      </c>
      <c r="F28" s="20">
        <f>+IF(C28="Ex",E28,"Verificar")</f>
        <v>0.3</v>
      </c>
      <c r="G28" s="20">
        <f>+SUM(F28:F30)</f>
        <v>0.99999999999999989</v>
      </c>
      <c r="H28" s="37" t="s">
        <v>296</v>
      </c>
      <c r="I28" s="14"/>
    </row>
    <row r="29" spans="1:9" ht="21" customHeight="1" x14ac:dyDescent="0.3">
      <c r="A29" s="16" t="s">
        <v>64</v>
      </c>
      <c r="B29" s="16" t="s">
        <v>65</v>
      </c>
      <c r="C29" s="21" t="s">
        <v>32</v>
      </c>
      <c r="D29" s="30" t="s">
        <v>5</v>
      </c>
      <c r="E29" s="22">
        <f t="shared" ref="E29:E30" si="6">IFERROR(VLOOKUP(D29,$IT$3:$IU$5,2,0)," ")</f>
        <v>0.7</v>
      </c>
      <c r="F29" s="22">
        <f>IFERROR(E29/2," ")</f>
        <v>0.35</v>
      </c>
      <c r="G29" s="23"/>
      <c r="H29" s="37"/>
      <c r="I29" s="14"/>
    </row>
    <row r="30" spans="1:9" ht="22.5" customHeight="1" x14ac:dyDescent="0.3">
      <c r="A30" s="16" t="s">
        <v>66</v>
      </c>
      <c r="B30" s="16" t="s">
        <v>67</v>
      </c>
      <c r="C30" s="21" t="s">
        <v>32</v>
      </c>
      <c r="D30" s="30" t="s">
        <v>5</v>
      </c>
      <c r="E30" s="22">
        <f t="shared" si="6"/>
        <v>0.7</v>
      </c>
      <c r="F30" s="22">
        <f>IFERROR(E30/2," ")</f>
        <v>0.35</v>
      </c>
      <c r="G30" s="23"/>
      <c r="H30" s="37"/>
      <c r="I30" s="14"/>
    </row>
    <row r="31" spans="1:9" ht="40.5" customHeight="1" x14ac:dyDescent="0.3">
      <c r="A31" s="16" t="s">
        <v>68</v>
      </c>
      <c r="B31" s="17" t="s">
        <v>69</v>
      </c>
      <c r="C31" s="18" t="s">
        <v>27</v>
      </c>
      <c r="D31" s="29" t="s">
        <v>5</v>
      </c>
      <c r="E31" s="19">
        <f>IFERROR((VLOOKUP(D31,$IQ$3:$IR$5,2,0))," ")</f>
        <v>0.3</v>
      </c>
      <c r="F31" s="20">
        <f>+IF(C31="Ex",E31,"Verificar")</f>
        <v>0.3</v>
      </c>
      <c r="G31" s="20">
        <f>+SUM(F31:F33)</f>
        <v>0.99999999999999989</v>
      </c>
      <c r="H31" s="37" t="s">
        <v>291</v>
      </c>
      <c r="I31" s="14"/>
    </row>
    <row r="32" spans="1:9" ht="30" x14ac:dyDescent="0.3">
      <c r="A32" s="16" t="s">
        <v>70</v>
      </c>
      <c r="B32" s="16" t="s">
        <v>71</v>
      </c>
      <c r="C32" s="21" t="s">
        <v>32</v>
      </c>
      <c r="D32" s="30" t="s">
        <v>5</v>
      </c>
      <c r="E32" s="22">
        <f t="shared" ref="E32:E33" si="7">IFERROR(VLOOKUP(D32,$IT$3:$IU$5,2,0)," ")</f>
        <v>0.7</v>
      </c>
      <c r="F32" s="22">
        <f>IFERROR(E32/2," ")</f>
        <v>0.35</v>
      </c>
      <c r="G32" s="23"/>
      <c r="H32" s="37" t="s">
        <v>271</v>
      </c>
      <c r="I32" s="14"/>
    </row>
    <row r="33" spans="1:9" ht="30" x14ac:dyDescent="0.3">
      <c r="A33" s="16" t="s">
        <v>72</v>
      </c>
      <c r="B33" s="16" t="s">
        <v>73</v>
      </c>
      <c r="C33" s="21" t="s">
        <v>32</v>
      </c>
      <c r="D33" s="30" t="s">
        <v>5</v>
      </c>
      <c r="E33" s="22">
        <f t="shared" si="7"/>
        <v>0.7</v>
      </c>
      <c r="F33" s="22">
        <f>IFERROR(E33/2," ")</f>
        <v>0.35</v>
      </c>
      <c r="G33" s="23"/>
      <c r="H33" s="37" t="s">
        <v>272</v>
      </c>
      <c r="I33" s="14"/>
    </row>
    <row r="34" spans="1:9" ht="30" x14ac:dyDescent="0.3">
      <c r="A34" s="16" t="s">
        <v>74</v>
      </c>
      <c r="B34" s="17" t="s">
        <v>75</v>
      </c>
      <c r="C34" s="18" t="s">
        <v>27</v>
      </c>
      <c r="D34" s="29" t="s">
        <v>5</v>
      </c>
      <c r="E34" s="19">
        <f>IFERROR((VLOOKUP(D34,$IQ$3:$IR$5,2,0))," ")</f>
        <v>0.3</v>
      </c>
      <c r="F34" s="20">
        <f>+IF(C34="Ex",E34,"Verificar")</f>
        <v>0.3</v>
      </c>
      <c r="G34" s="20">
        <f>+SUM(F34:F36)</f>
        <v>0.99999999999999989</v>
      </c>
      <c r="H34" s="37" t="s">
        <v>311</v>
      </c>
      <c r="I34" s="14"/>
    </row>
    <row r="35" spans="1:9" ht="45" x14ac:dyDescent="0.3">
      <c r="A35" s="16" t="s">
        <v>76</v>
      </c>
      <c r="B35" s="16" t="s">
        <v>77</v>
      </c>
      <c r="C35" s="21" t="s">
        <v>32</v>
      </c>
      <c r="D35" s="30" t="s">
        <v>5</v>
      </c>
      <c r="E35" s="22">
        <f t="shared" ref="E35:E36" si="8">IFERROR(VLOOKUP(D35,$IT$3:$IU$5,2,0)," ")</f>
        <v>0.7</v>
      </c>
      <c r="F35" s="22">
        <f>IFERROR(E35/2," ")</f>
        <v>0.35</v>
      </c>
      <c r="G35" s="23"/>
      <c r="H35" s="37" t="s">
        <v>273</v>
      </c>
      <c r="I35" s="14"/>
    </row>
    <row r="36" spans="1:9" x14ac:dyDescent="0.3">
      <c r="A36" s="16" t="s">
        <v>78</v>
      </c>
      <c r="B36" s="16" t="s">
        <v>79</v>
      </c>
      <c r="C36" s="21" t="s">
        <v>32</v>
      </c>
      <c r="D36" s="30" t="s">
        <v>5</v>
      </c>
      <c r="E36" s="22">
        <f t="shared" si="8"/>
        <v>0.7</v>
      </c>
      <c r="F36" s="22">
        <f>IFERROR(E36/2," ")</f>
        <v>0.35</v>
      </c>
      <c r="G36" s="23"/>
      <c r="H36" s="37" t="s">
        <v>80</v>
      </c>
      <c r="I36" s="14"/>
    </row>
    <row r="37" spans="1:9" ht="30" x14ac:dyDescent="0.3">
      <c r="A37" s="16" t="s">
        <v>81</v>
      </c>
      <c r="B37" s="17" t="s">
        <v>82</v>
      </c>
      <c r="C37" s="18" t="s">
        <v>27</v>
      </c>
      <c r="D37" s="29" t="s">
        <v>5</v>
      </c>
      <c r="E37" s="19">
        <f>IFERROR((VLOOKUP(D37,$IQ$3:$IR$5,2,0))," ")</f>
        <v>0.3</v>
      </c>
      <c r="F37" s="20">
        <f>+IF(C37="Ex",E37,"Verificar")</f>
        <v>0.3</v>
      </c>
      <c r="G37" s="20">
        <f>+SUM(F37:F39)</f>
        <v>0.99999999999999989</v>
      </c>
      <c r="H37" s="37" t="s">
        <v>312</v>
      </c>
      <c r="I37" s="14"/>
    </row>
    <row r="38" spans="1:9" ht="24" customHeight="1" x14ac:dyDescent="0.3">
      <c r="A38" s="16" t="s">
        <v>83</v>
      </c>
      <c r="B38" s="16" t="s">
        <v>84</v>
      </c>
      <c r="C38" s="21" t="s">
        <v>32</v>
      </c>
      <c r="D38" s="30" t="s">
        <v>5</v>
      </c>
      <c r="E38" s="22">
        <f t="shared" ref="E38:E39" si="9">IFERROR(VLOOKUP(D38,$IT$3:$IU$5,2,0)," ")</f>
        <v>0.7</v>
      </c>
      <c r="F38" s="22">
        <f>IFERROR(E38/2," ")</f>
        <v>0.35</v>
      </c>
      <c r="G38" s="23"/>
      <c r="H38" s="37" t="s">
        <v>85</v>
      </c>
      <c r="I38" s="14"/>
    </row>
    <row r="39" spans="1:9" ht="24" customHeight="1" x14ac:dyDescent="0.3">
      <c r="A39" s="16" t="s">
        <v>86</v>
      </c>
      <c r="B39" s="16" t="s">
        <v>87</v>
      </c>
      <c r="C39" s="21" t="s">
        <v>32</v>
      </c>
      <c r="D39" s="30" t="s">
        <v>5</v>
      </c>
      <c r="E39" s="22">
        <f t="shared" si="9"/>
        <v>0.7</v>
      </c>
      <c r="F39" s="22">
        <f>IFERROR(E39/2," ")</f>
        <v>0.35</v>
      </c>
      <c r="G39" s="23"/>
      <c r="H39" s="38"/>
      <c r="I39" s="14"/>
    </row>
    <row r="40" spans="1:9" ht="51" customHeight="1" x14ac:dyDescent="0.3">
      <c r="A40" s="16" t="s">
        <v>88</v>
      </c>
      <c r="B40" s="17" t="s">
        <v>89</v>
      </c>
      <c r="C40" s="18" t="s">
        <v>27</v>
      </c>
      <c r="D40" s="29" t="s">
        <v>5</v>
      </c>
      <c r="E40" s="19">
        <f>IFERROR((VLOOKUP(D40,$IQ$3:$IR$5,2,0))," ")</f>
        <v>0.3</v>
      </c>
      <c r="F40" s="20">
        <f>+IF(C40="Ex",E40,"Verificar")</f>
        <v>0.3</v>
      </c>
      <c r="G40" s="20">
        <f>+SUM(F40:F42)</f>
        <v>0.99999999999999989</v>
      </c>
      <c r="H40" s="37"/>
      <c r="I40" s="14"/>
    </row>
    <row r="41" spans="1:9" ht="30" x14ac:dyDescent="0.3">
      <c r="A41" s="16" t="s">
        <v>90</v>
      </c>
      <c r="B41" s="16" t="s">
        <v>91</v>
      </c>
      <c r="C41" s="21" t="s">
        <v>32</v>
      </c>
      <c r="D41" s="30" t="s">
        <v>5</v>
      </c>
      <c r="E41" s="22">
        <f t="shared" ref="E41:E42" si="10">IFERROR(VLOOKUP(D41,$IT$3:$IU$5,2,0)," ")</f>
        <v>0.7</v>
      </c>
      <c r="F41" s="22">
        <f>IFERROR(E41/2," ")</f>
        <v>0.35</v>
      </c>
      <c r="G41" s="23"/>
      <c r="H41" s="37" t="s">
        <v>306</v>
      </c>
      <c r="I41" s="14"/>
    </row>
    <row r="42" spans="1:9" ht="26.25" customHeight="1" x14ac:dyDescent="0.3">
      <c r="A42" s="16" t="s">
        <v>92</v>
      </c>
      <c r="B42" s="16" t="s">
        <v>93</v>
      </c>
      <c r="C42" s="21" t="s">
        <v>32</v>
      </c>
      <c r="D42" s="30" t="s">
        <v>5</v>
      </c>
      <c r="E42" s="22">
        <f t="shared" si="10"/>
        <v>0.7</v>
      </c>
      <c r="F42" s="22">
        <f>IFERROR(E42/2," ")</f>
        <v>0.35</v>
      </c>
      <c r="G42" s="23"/>
      <c r="H42" s="37"/>
      <c r="I42" s="14"/>
    </row>
    <row r="43" spans="1:9" ht="52.5" customHeight="1" x14ac:dyDescent="0.3">
      <c r="A43" s="16" t="s">
        <v>94</v>
      </c>
      <c r="B43" s="17" t="s">
        <v>95</v>
      </c>
      <c r="C43" s="18" t="s">
        <v>27</v>
      </c>
      <c r="D43" s="29" t="s">
        <v>5</v>
      </c>
      <c r="E43" s="19">
        <f>IFERROR((VLOOKUP(D43,$IQ$3:$IR$5,2,0))," ")</f>
        <v>0.3</v>
      </c>
      <c r="F43" s="20">
        <f>+IF(C43="Ex",E43,"Verificar")</f>
        <v>0.3</v>
      </c>
      <c r="G43" s="20">
        <f>+SUM(F43:F46)</f>
        <v>0.99999999999999989</v>
      </c>
      <c r="H43" s="37" t="s">
        <v>304</v>
      </c>
      <c r="I43" s="14"/>
    </row>
    <row r="44" spans="1:9" ht="30" x14ac:dyDescent="0.3">
      <c r="A44" s="16" t="s">
        <v>96</v>
      </c>
      <c r="B44" s="16" t="s">
        <v>97</v>
      </c>
      <c r="C44" s="21" t="s">
        <v>32</v>
      </c>
      <c r="D44" s="30" t="s">
        <v>5</v>
      </c>
      <c r="E44" s="22">
        <f t="shared" ref="E44:E46" si="11">IFERROR(VLOOKUP(D44,$IT$3:$IU$5,2,0)," ")</f>
        <v>0.7</v>
      </c>
      <c r="F44" s="22">
        <f>IFERROR(E44/3," ")</f>
        <v>0.23333333333333331</v>
      </c>
      <c r="G44" s="23"/>
      <c r="H44" s="37"/>
      <c r="I44" s="14"/>
    </row>
    <row r="45" spans="1:9" ht="30" x14ac:dyDescent="0.3">
      <c r="A45" s="16" t="s">
        <v>98</v>
      </c>
      <c r="B45" s="16" t="s">
        <v>99</v>
      </c>
      <c r="C45" s="21" t="s">
        <v>32</v>
      </c>
      <c r="D45" s="30" t="s">
        <v>5</v>
      </c>
      <c r="E45" s="22">
        <f t="shared" si="11"/>
        <v>0.7</v>
      </c>
      <c r="F45" s="22">
        <f>IFERROR(E45/3," ")</f>
        <v>0.23333333333333331</v>
      </c>
      <c r="G45" s="23"/>
      <c r="H45" s="37"/>
      <c r="I45" s="14"/>
    </row>
    <row r="46" spans="1:9" ht="30" x14ac:dyDescent="0.3">
      <c r="A46" s="16" t="s">
        <v>100</v>
      </c>
      <c r="B46" s="16" t="s">
        <v>101</v>
      </c>
      <c r="C46" s="21" t="s">
        <v>32</v>
      </c>
      <c r="D46" s="30" t="s">
        <v>5</v>
      </c>
      <c r="E46" s="22">
        <f t="shared" si="11"/>
        <v>0.7</v>
      </c>
      <c r="F46" s="22">
        <f>IFERROR(E46/3," ")</f>
        <v>0.23333333333333331</v>
      </c>
      <c r="G46" s="23"/>
      <c r="H46" s="37" t="s">
        <v>102</v>
      </c>
      <c r="I46" s="14"/>
    </row>
    <row r="47" spans="1:9" ht="18.75" x14ac:dyDescent="0.3">
      <c r="A47" s="15"/>
      <c r="B47" s="15" t="s">
        <v>103</v>
      </c>
      <c r="C47" s="15"/>
      <c r="D47" s="15"/>
      <c r="E47" s="15"/>
      <c r="F47" s="15"/>
      <c r="G47" s="15"/>
      <c r="H47" s="39"/>
      <c r="I47" s="14"/>
    </row>
    <row r="48" spans="1:9" ht="18.75" x14ac:dyDescent="0.3">
      <c r="A48" s="15"/>
      <c r="B48" s="15" t="s">
        <v>104</v>
      </c>
      <c r="C48" s="15"/>
      <c r="D48" s="15"/>
      <c r="E48" s="15"/>
      <c r="F48" s="15"/>
      <c r="G48" s="15"/>
      <c r="H48" s="39"/>
      <c r="I48" s="14"/>
    </row>
    <row r="49" spans="1:9" ht="37.5" x14ac:dyDescent="0.3">
      <c r="A49" s="15"/>
      <c r="B49" s="15" t="s">
        <v>105</v>
      </c>
      <c r="C49" s="15" t="s">
        <v>17</v>
      </c>
      <c r="D49" s="15" t="s">
        <v>18</v>
      </c>
      <c r="E49" s="15" t="s">
        <v>19</v>
      </c>
      <c r="F49" s="15" t="s">
        <v>20</v>
      </c>
      <c r="G49" s="15" t="s">
        <v>21</v>
      </c>
      <c r="H49" s="39" t="s">
        <v>22</v>
      </c>
      <c r="I49" s="14"/>
    </row>
    <row r="50" spans="1:9" ht="30" x14ac:dyDescent="0.3">
      <c r="A50" s="16" t="s">
        <v>106</v>
      </c>
      <c r="B50" s="17" t="s">
        <v>107</v>
      </c>
      <c r="C50" s="18" t="s">
        <v>27</v>
      </c>
      <c r="D50" s="29" t="s">
        <v>5</v>
      </c>
      <c r="E50" s="19">
        <f>IFERROR((VLOOKUP(D50,$IQ$3:$IR$5,2,0))," ")</f>
        <v>0.3</v>
      </c>
      <c r="F50" s="20">
        <f>+IF(C50="Ex",E50,"Verificar")</f>
        <v>0.3</v>
      </c>
      <c r="G50" s="20">
        <f>+SUM(F50:F52)</f>
        <v>0.99999999999999989</v>
      </c>
      <c r="H50" s="37"/>
      <c r="I50" s="14"/>
    </row>
    <row r="51" spans="1:9" ht="24" customHeight="1" x14ac:dyDescent="0.3">
      <c r="A51" s="16" t="s">
        <v>108</v>
      </c>
      <c r="B51" s="16" t="s">
        <v>109</v>
      </c>
      <c r="C51" s="21" t="s">
        <v>32</v>
      </c>
      <c r="D51" s="30" t="s">
        <v>5</v>
      </c>
      <c r="E51" s="22">
        <f t="shared" ref="E51:E52" si="12">IFERROR(VLOOKUP(D51,$IT$3:$IU$5,2,0)," ")</f>
        <v>0.7</v>
      </c>
      <c r="F51" s="22">
        <f>IFERROR(E51/2," ")</f>
        <v>0.35</v>
      </c>
      <c r="G51" s="23"/>
      <c r="H51" s="37" t="s">
        <v>274</v>
      </c>
      <c r="I51" s="14"/>
    </row>
    <row r="52" spans="1:9" ht="30" x14ac:dyDescent="0.3">
      <c r="A52" s="16" t="s">
        <v>110</v>
      </c>
      <c r="B52" s="16" t="s">
        <v>111</v>
      </c>
      <c r="C52" s="21" t="s">
        <v>32</v>
      </c>
      <c r="D52" s="30" t="s">
        <v>5</v>
      </c>
      <c r="E52" s="22">
        <f t="shared" si="12"/>
        <v>0.7</v>
      </c>
      <c r="F52" s="22">
        <f>IFERROR(E52/2," ")</f>
        <v>0.35</v>
      </c>
      <c r="G52" s="23"/>
      <c r="H52" s="37" t="s">
        <v>274</v>
      </c>
      <c r="I52" s="14"/>
    </row>
    <row r="53" spans="1:9" ht="30" x14ac:dyDescent="0.3">
      <c r="A53" s="16" t="s">
        <v>112</v>
      </c>
      <c r="B53" s="17" t="s">
        <v>113</v>
      </c>
      <c r="C53" s="18" t="s">
        <v>27</v>
      </c>
      <c r="D53" s="29" t="s">
        <v>5</v>
      </c>
      <c r="E53" s="19">
        <f>IFERROR((VLOOKUP(D53,$IQ$3:$IR$5,2,0))," ")</f>
        <v>0.3</v>
      </c>
      <c r="F53" s="20">
        <f>+IF(C53="Ex",E53,"Verificar")</f>
        <v>0.3</v>
      </c>
      <c r="G53" s="20">
        <f>+SUM(F53:F55)</f>
        <v>0.99999999999999989</v>
      </c>
      <c r="H53" s="37"/>
      <c r="I53" s="14"/>
    </row>
    <row r="54" spans="1:9" x14ac:dyDescent="0.3">
      <c r="A54" s="16" t="s">
        <v>114</v>
      </c>
      <c r="B54" s="16" t="s">
        <v>115</v>
      </c>
      <c r="C54" s="21" t="s">
        <v>32</v>
      </c>
      <c r="D54" s="30" t="s">
        <v>5</v>
      </c>
      <c r="E54" s="22">
        <f t="shared" ref="E54:E55" si="13">IFERROR(VLOOKUP(D54,$IT$3:$IU$5,2,0)," ")</f>
        <v>0.7</v>
      </c>
      <c r="F54" s="22">
        <f>IFERROR(E54/2," ")</f>
        <v>0.35</v>
      </c>
      <c r="G54" s="23"/>
      <c r="H54" s="37" t="s">
        <v>116</v>
      </c>
      <c r="I54" s="14"/>
    </row>
    <row r="55" spans="1:9" ht="24" customHeight="1" x14ac:dyDescent="0.3">
      <c r="A55" s="16" t="s">
        <v>117</v>
      </c>
      <c r="B55" s="16" t="s">
        <v>118</v>
      </c>
      <c r="C55" s="21" t="s">
        <v>32</v>
      </c>
      <c r="D55" s="30" t="s">
        <v>5</v>
      </c>
      <c r="E55" s="22">
        <f t="shared" si="13"/>
        <v>0.7</v>
      </c>
      <c r="F55" s="22">
        <f>IFERROR(E55/2," ")</f>
        <v>0.35</v>
      </c>
      <c r="G55" s="23"/>
      <c r="H55" s="37" t="s">
        <v>116</v>
      </c>
      <c r="I55" s="14"/>
    </row>
    <row r="56" spans="1:9" ht="30" x14ac:dyDescent="0.3">
      <c r="A56" s="16" t="s">
        <v>119</v>
      </c>
      <c r="B56" s="17" t="s">
        <v>120</v>
      </c>
      <c r="C56" s="18" t="s">
        <v>27</v>
      </c>
      <c r="D56" s="29" t="s">
        <v>5</v>
      </c>
      <c r="E56" s="19">
        <f>IFERROR((VLOOKUP(D56,$IQ$3:$IR$5,2,0))," ")</f>
        <v>0.3</v>
      </c>
      <c r="F56" s="20">
        <f>+IF(C56="Ex",E56,"Verificar")</f>
        <v>0.3</v>
      </c>
      <c r="G56" s="20">
        <f>+SUM(F56:F57)</f>
        <v>1</v>
      </c>
      <c r="H56" s="37"/>
      <c r="I56" s="14"/>
    </row>
    <row r="57" spans="1:9" ht="45" x14ac:dyDescent="0.3">
      <c r="A57" s="16" t="s">
        <v>121</v>
      </c>
      <c r="B57" s="16" t="s">
        <v>122</v>
      </c>
      <c r="C57" s="21" t="s">
        <v>32</v>
      </c>
      <c r="D57" s="30" t="s">
        <v>5</v>
      </c>
      <c r="E57" s="22">
        <f>IFERROR(VLOOKUP(D57,$IT$3:$IU$5,2,0)," ")</f>
        <v>0.7</v>
      </c>
      <c r="F57" s="22">
        <f>IFERROR(E57/1," ")</f>
        <v>0.7</v>
      </c>
      <c r="G57" s="23"/>
      <c r="H57" s="37" t="s">
        <v>290</v>
      </c>
      <c r="I57" s="14"/>
    </row>
    <row r="58" spans="1:9" ht="37.5" x14ac:dyDescent="0.3">
      <c r="A58" s="15"/>
      <c r="B58" s="15" t="s">
        <v>123</v>
      </c>
      <c r="C58" s="15" t="s">
        <v>17</v>
      </c>
      <c r="D58" s="15" t="s">
        <v>18</v>
      </c>
      <c r="E58" s="15" t="s">
        <v>19</v>
      </c>
      <c r="F58" s="15" t="s">
        <v>20</v>
      </c>
      <c r="G58" s="15" t="s">
        <v>21</v>
      </c>
      <c r="H58" s="39" t="s">
        <v>22</v>
      </c>
      <c r="I58" s="14"/>
    </row>
    <row r="59" spans="1:9" ht="30" x14ac:dyDescent="0.3">
      <c r="A59" s="16" t="s">
        <v>124</v>
      </c>
      <c r="B59" s="17" t="s">
        <v>125</v>
      </c>
      <c r="C59" s="18" t="s">
        <v>27</v>
      </c>
      <c r="D59" s="29" t="s">
        <v>5</v>
      </c>
      <c r="E59" s="19">
        <f>IFERROR((VLOOKUP(D59,$IQ$3:$IR$5,2,0))," ")</f>
        <v>0.3</v>
      </c>
      <c r="F59" s="20">
        <f>+IF(C59="Ex",E59,"Verificar")</f>
        <v>0.3</v>
      </c>
      <c r="G59" s="20">
        <f>+SUM(F59:F60)</f>
        <v>1</v>
      </c>
      <c r="H59" s="37"/>
      <c r="I59" s="14"/>
    </row>
    <row r="60" spans="1:9" x14ac:dyDescent="0.3">
      <c r="A60" s="16" t="s">
        <v>126</v>
      </c>
      <c r="B60" s="16" t="s">
        <v>127</v>
      </c>
      <c r="C60" s="21" t="s">
        <v>32</v>
      </c>
      <c r="D60" s="30" t="s">
        <v>5</v>
      </c>
      <c r="E60" s="22">
        <f>IFERROR(VLOOKUP(D60,$IT$3:$IU$5,2,0)," ")</f>
        <v>0.7</v>
      </c>
      <c r="F60" s="22">
        <f>IFERROR(E60/1," ")</f>
        <v>0.7</v>
      </c>
      <c r="G60" s="23"/>
      <c r="H60" s="37" t="s">
        <v>128</v>
      </c>
      <c r="I60" s="14"/>
    </row>
    <row r="61" spans="1:9" x14ac:dyDescent="0.3">
      <c r="A61" s="16" t="s">
        <v>129</v>
      </c>
      <c r="B61" s="17" t="s">
        <v>130</v>
      </c>
      <c r="C61" s="18" t="s">
        <v>27</v>
      </c>
      <c r="D61" s="29"/>
      <c r="E61" s="19" t="str">
        <f>IFERROR((VLOOKUP(D61,$IQ$3:$IR$5,2,0))," ")</f>
        <v xml:space="preserve"> </v>
      </c>
      <c r="F61" s="20" t="str">
        <f>+IF(C61="Ex",E61,"Verificar")</f>
        <v xml:space="preserve"> </v>
      </c>
      <c r="G61" s="20">
        <f>+SUM(F61:F62)</f>
        <v>0.7</v>
      </c>
      <c r="H61" s="37"/>
      <c r="I61" s="14"/>
    </row>
    <row r="62" spans="1:9" ht="30" x14ac:dyDescent="0.3">
      <c r="A62" s="16" t="s">
        <v>131</v>
      </c>
      <c r="B62" s="16" t="s">
        <v>132</v>
      </c>
      <c r="C62" s="21" t="s">
        <v>32</v>
      </c>
      <c r="D62" s="30" t="s">
        <v>5</v>
      </c>
      <c r="E62" s="22">
        <f>IFERROR(VLOOKUP(D62,$IT$3:$IU$5,2,0)," ")</f>
        <v>0.7</v>
      </c>
      <c r="F62" s="22">
        <f>IFERROR(E62/1," ")</f>
        <v>0.7</v>
      </c>
      <c r="G62" s="23"/>
      <c r="H62" s="37" t="s">
        <v>133</v>
      </c>
      <c r="I62" s="14"/>
    </row>
    <row r="63" spans="1:9" ht="37.5" x14ac:dyDescent="0.3">
      <c r="A63" s="15"/>
      <c r="B63" s="15" t="s">
        <v>134</v>
      </c>
      <c r="C63" s="15" t="s">
        <v>17</v>
      </c>
      <c r="D63" s="15" t="s">
        <v>18</v>
      </c>
      <c r="E63" s="15" t="s">
        <v>19</v>
      </c>
      <c r="F63" s="15" t="s">
        <v>20</v>
      </c>
      <c r="G63" s="15" t="s">
        <v>21</v>
      </c>
      <c r="H63" s="39" t="s">
        <v>22</v>
      </c>
      <c r="I63" s="14"/>
    </row>
    <row r="64" spans="1:9" ht="44.25" customHeight="1" x14ac:dyDescent="0.3">
      <c r="A64" s="16" t="s">
        <v>135</v>
      </c>
      <c r="B64" s="17" t="s">
        <v>136</v>
      </c>
      <c r="C64" s="18" t="s">
        <v>27</v>
      </c>
      <c r="D64" s="29" t="s">
        <v>5</v>
      </c>
      <c r="E64" s="19">
        <f>IFERROR((VLOOKUP(D64,$IQ$3:$IR$5,2,0))," ")</f>
        <v>0.3</v>
      </c>
      <c r="F64" s="20">
        <f>+IF(C64="Ex",E64,"Verificar")</f>
        <v>0.3</v>
      </c>
      <c r="G64" s="20">
        <f>+SUM(F64:F66)</f>
        <v>0.99999999999999989</v>
      </c>
      <c r="H64" s="37" t="s">
        <v>289</v>
      </c>
      <c r="I64" s="14"/>
    </row>
    <row r="65" spans="1:9" ht="18" customHeight="1" x14ac:dyDescent="0.3">
      <c r="A65" s="16" t="s">
        <v>137</v>
      </c>
      <c r="B65" s="16" t="s">
        <v>138</v>
      </c>
      <c r="C65" s="21" t="s">
        <v>32</v>
      </c>
      <c r="D65" s="30" t="s">
        <v>5</v>
      </c>
      <c r="E65" s="22">
        <f t="shared" ref="E65:E66" si="14">IFERROR(VLOOKUP(D65,$IT$3:$IU$5,2,0)," ")</f>
        <v>0.7</v>
      </c>
      <c r="F65" s="22">
        <f>IFERROR(E65/2," ")</f>
        <v>0.35</v>
      </c>
      <c r="G65" s="23"/>
      <c r="H65" s="37"/>
      <c r="I65" s="14"/>
    </row>
    <row r="66" spans="1:9" x14ac:dyDescent="0.3">
      <c r="A66" s="16" t="s">
        <v>139</v>
      </c>
      <c r="B66" s="16" t="s">
        <v>140</v>
      </c>
      <c r="C66" s="21" t="s">
        <v>32</v>
      </c>
      <c r="D66" s="30" t="s">
        <v>5</v>
      </c>
      <c r="E66" s="22">
        <f t="shared" si="14"/>
        <v>0.7</v>
      </c>
      <c r="F66" s="22">
        <f>IFERROR(E66/2," ")</f>
        <v>0.35</v>
      </c>
      <c r="G66" s="23"/>
      <c r="H66" s="37"/>
      <c r="I66" s="14"/>
    </row>
    <row r="67" spans="1:9" x14ac:dyDescent="0.3">
      <c r="A67" s="16" t="s">
        <v>141</v>
      </c>
      <c r="B67" s="17" t="s">
        <v>142</v>
      </c>
      <c r="C67" s="18" t="s">
        <v>27</v>
      </c>
      <c r="D67" s="29" t="s">
        <v>5</v>
      </c>
      <c r="E67" s="19">
        <f>IFERROR((VLOOKUP(D67,$IQ$3:$IR$5,2,0))," ")</f>
        <v>0.3</v>
      </c>
      <c r="F67" s="20">
        <f>+IF(C67="Ex",E67,"Verificar")</f>
        <v>0.3</v>
      </c>
      <c r="G67" s="20">
        <f>+SUM(F67:F69)</f>
        <v>0.99999999999999989</v>
      </c>
      <c r="H67" s="37"/>
      <c r="I67" s="14"/>
    </row>
    <row r="68" spans="1:9" ht="45" x14ac:dyDescent="0.3">
      <c r="A68" s="16" t="s">
        <v>143</v>
      </c>
      <c r="B68" s="16" t="s">
        <v>144</v>
      </c>
      <c r="C68" s="21" t="s">
        <v>32</v>
      </c>
      <c r="D68" s="30" t="s">
        <v>5</v>
      </c>
      <c r="E68" s="22">
        <f t="shared" ref="E68:E69" si="15">IFERROR(VLOOKUP(D68,$IT$3:$IU$5,2,0)," ")</f>
        <v>0.7</v>
      </c>
      <c r="F68" s="22">
        <f>IFERROR(E68/2," ")</f>
        <v>0.35</v>
      </c>
      <c r="G68" s="23"/>
      <c r="H68" s="37" t="s">
        <v>288</v>
      </c>
      <c r="I68" s="14"/>
    </row>
    <row r="69" spans="1:9" x14ac:dyDescent="0.3">
      <c r="A69" s="16" t="s">
        <v>145</v>
      </c>
      <c r="B69" s="16" t="s">
        <v>146</v>
      </c>
      <c r="C69" s="21" t="s">
        <v>32</v>
      </c>
      <c r="D69" s="30" t="s">
        <v>5</v>
      </c>
      <c r="E69" s="22">
        <f t="shared" si="15"/>
        <v>0.7</v>
      </c>
      <c r="F69" s="22">
        <f>IFERROR(E69/2," ")</f>
        <v>0.35</v>
      </c>
      <c r="G69" s="23"/>
      <c r="H69" s="37" t="s">
        <v>325</v>
      </c>
      <c r="I69" s="14"/>
    </row>
    <row r="70" spans="1:9" ht="30" x14ac:dyDescent="0.3">
      <c r="A70" s="16" t="s">
        <v>147</v>
      </c>
      <c r="B70" s="17" t="s">
        <v>148</v>
      </c>
      <c r="C70" s="18" t="s">
        <v>27</v>
      </c>
      <c r="D70" s="29" t="s">
        <v>5</v>
      </c>
      <c r="E70" s="19">
        <f>IFERROR((VLOOKUP(D70,$IQ$3:$IR$5,2,0))," ")</f>
        <v>0.3</v>
      </c>
      <c r="F70" s="20">
        <f>+IF(C70="Ex",E70,"Verificar")</f>
        <v>0.3</v>
      </c>
      <c r="G70" s="20">
        <f>+SUM(F70:F72)</f>
        <v>0.99999999999999989</v>
      </c>
      <c r="H70" s="37" t="s">
        <v>305</v>
      </c>
      <c r="I70" s="14"/>
    </row>
    <row r="71" spans="1:9" x14ac:dyDescent="0.3">
      <c r="A71" s="16" t="s">
        <v>149</v>
      </c>
      <c r="B71" s="16" t="s">
        <v>150</v>
      </c>
      <c r="C71" s="21" t="s">
        <v>32</v>
      </c>
      <c r="D71" s="30" t="s">
        <v>5</v>
      </c>
      <c r="E71" s="22">
        <f t="shared" ref="E71:E72" si="16">IFERROR(VLOOKUP(D71,$IT$3:$IU$5,2,0)," ")</f>
        <v>0.7</v>
      </c>
      <c r="F71" s="22">
        <f>IFERROR(E71/2," ")</f>
        <v>0.35</v>
      </c>
      <c r="G71" s="23"/>
      <c r="H71" s="37"/>
      <c r="I71" s="14"/>
    </row>
    <row r="72" spans="1:9" x14ac:dyDescent="0.3">
      <c r="A72" s="16" t="s">
        <v>151</v>
      </c>
      <c r="B72" s="16" t="s">
        <v>152</v>
      </c>
      <c r="C72" s="21" t="s">
        <v>32</v>
      </c>
      <c r="D72" s="30" t="s">
        <v>5</v>
      </c>
      <c r="E72" s="22">
        <f t="shared" si="16"/>
        <v>0.7</v>
      </c>
      <c r="F72" s="22">
        <f>IFERROR(E72/2," ")</f>
        <v>0.35</v>
      </c>
      <c r="G72" s="23"/>
      <c r="H72" s="37"/>
      <c r="I72" s="14"/>
    </row>
    <row r="73" spans="1:9" ht="30" x14ac:dyDescent="0.3">
      <c r="A73" s="16" t="s">
        <v>153</v>
      </c>
      <c r="B73" s="17" t="s">
        <v>154</v>
      </c>
      <c r="C73" s="18" t="s">
        <v>27</v>
      </c>
      <c r="D73" s="29" t="s">
        <v>5</v>
      </c>
      <c r="E73" s="19">
        <f>IFERROR((VLOOKUP(D73,$IQ$3:$IR$5,2,0))," ")</f>
        <v>0.3</v>
      </c>
      <c r="F73" s="20">
        <f>+IF(C73="Ex",E73,"Verificar")</f>
        <v>0.3</v>
      </c>
      <c r="G73" s="20">
        <f>+SUM(F73:F75)</f>
        <v>0.99999999999999989</v>
      </c>
      <c r="H73" s="37"/>
      <c r="I73" s="14"/>
    </row>
    <row r="74" spans="1:9" ht="30" x14ac:dyDescent="0.3">
      <c r="A74" s="16" t="s">
        <v>155</v>
      </c>
      <c r="B74" s="16" t="s">
        <v>156</v>
      </c>
      <c r="C74" s="21" t="s">
        <v>32</v>
      </c>
      <c r="D74" s="30" t="s">
        <v>5</v>
      </c>
      <c r="E74" s="22">
        <f t="shared" ref="E74:E75" si="17">IFERROR(VLOOKUP(D74,$IT$3:$IU$5,2,0)," ")</f>
        <v>0.7</v>
      </c>
      <c r="F74" s="22">
        <f>IFERROR(E74/2," ")</f>
        <v>0.35</v>
      </c>
      <c r="G74" s="23"/>
      <c r="H74" s="37" t="s">
        <v>287</v>
      </c>
      <c r="I74" s="14"/>
    </row>
    <row r="75" spans="1:9" ht="30" x14ac:dyDescent="0.3">
      <c r="A75" s="16" t="s">
        <v>157</v>
      </c>
      <c r="B75" s="16" t="s">
        <v>158</v>
      </c>
      <c r="C75" s="21" t="s">
        <v>32</v>
      </c>
      <c r="D75" s="30" t="s">
        <v>5</v>
      </c>
      <c r="E75" s="22">
        <f t="shared" si="17"/>
        <v>0.7</v>
      </c>
      <c r="F75" s="22">
        <f>IFERROR(E75/2," ")</f>
        <v>0.35</v>
      </c>
      <c r="G75" s="23"/>
      <c r="H75" s="37" t="s">
        <v>286</v>
      </c>
      <c r="I75" s="14"/>
    </row>
    <row r="76" spans="1:9" x14ac:dyDescent="0.3">
      <c r="A76" s="16" t="s">
        <v>159</v>
      </c>
      <c r="B76" s="17" t="s">
        <v>160</v>
      </c>
      <c r="C76" s="18" t="s">
        <v>27</v>
      </c>
      <c r="D76" s="29" t="s">
        <v>5</v>
      </c>
      <c r="E76" s="19">
        <f>IFERROR((VLOOKUP(D76,$IQ$3:$IR$5,2,0))," ")</f>
        <v>0.3</v>
      </c>
      <c r="F76" s="20">
        <f>+IF(C76="Ex",E76,"Verificar")</f>
        <v>0.3</v>
      </c>
      <c r="G76" s="20">
        <f>+SUM(F76:F78)</f>
        <v>0.99999999999999989</v>
      </c>
      <c r="H76" s="37"/>
      <c r="I76" s="14"/>
    </row>
    <row r="77" spans="1:9" ht="30" x14ac:dyDescent="0.3">
      <c r="A77" s="16" t="s">
        <v>161</v>
      </c>
      <c r="B77" s="16" t="s">
        <v>162</v>
      </c>
      <c r="C77" s="21" t="s">
        <v>32</v>
      </c>
      <c r="D77" s="30" t="s">
        <v>5</v>
      </c>
      <c r="E77" s="22">
        <f t="shared" ref="E77:E78" si="18">IFERROR(VLOOKUP(D77,$IT$3:$IU$5,2,0)," ")</f>
        <v>0.7</v>
      </c>
      <c r="F77" s="22">
        <f>IFERROR(E77/2," ")</f>
        <v>0.35</v>
      </c>
      <c r="G77" s="23"/>
      <c r="H77" s="37" t="s">
        <v>285</v>
      </c>
      <c r="I77" s="14"/>
    </row>
    <row r="78" spans="1:9" ht="30" x14ac:dyDescent="0.3">
      <c r="A78" s="16" t="s">
        <v>163</v>
      </c>
      <c r="B78" s="16" t="s">
        <v>164</v>
      </c>
      <c r="C78" s="21" t="s">
        <v>32</v>
      </c>
      <c r="D78" s="30" t="s">
        <v>5</v>
      </c>
      <c r="E78" s="22">
        <f t="shared" si="18"/>
        <v>0.7</v>
      </c>
      <c r="F78" s="22">
        <f>IFERROR(E78/2," ")</f>
        <v>0.35</v>
      </c>
      <c r="G78" s="23"/>
      <c r="H78" s="37"/>
      <c r="I78" s="14"/>
    </row>
    <row r="79" spans="1:9" ht="37.5" x14ac:dyDescent="0.3">
      <c r="A79" s="15"/>
      <c r="B79" s="15" t="s">
        <v>165</v>
      </c>
      <c r="C79" s="15" t="s">
        <v>17</v>
      </c>
      <c r="D79" s="15" t="s">
        <v>18</v>
      </c>
      <c r="E79" s="15" t="s">
        <v>19</v>
      </c>
      <c r="F79" s="15" t="s">
        <v>20</v>
      </c>
      <c r="G79" s="15" t="s">
        <v>21</v>
      </c>
      <c r="H79" s="39" t="s">
        <v>22</v>
      </c>
      <c r="I79" s="14"/>
    </row>
    <row r="80" spans="1:9" ht="30" x14ac:dyDescent="0.3">
      <c r="A80" s="16" t="s">
        <v>166</v>
      </c>
      <c r="B80" s="17" t="s">
        <v>167</v>
      </c>
      <c r="C80" s="18" t="s">
        <v>27</v>
      </c>
      <c r="D80" s="29" t="s">
        <v>5</v>
      </c>
      <c r="E80" s="19">
        <f>IFERROR((VLOOKUP(D80,$IQ$3:$IR$5,2,0))," ")</f>
        <v>0.3</v>
      </c>
      <c r="F80" s="20">
        <f>+IF(C80="Ex",E80,"Verificar")</f>
        <v>0.3</v>
      </c>
      <c r="G80" s="20">
        <f>+SUM(F80:F82)</f>
        <v>0.99999999999999989</v>
      </c>
      <c r="H80" s="37"/>
      <c r="I80" s="14"/>
    </row>
    <row r="81" spans="1:9" ht="30" x14ac:dyDescent="0.3">
      <c r="A81" s="16" t="s">
        <v>168</v>
      </c>
      <c r="B81" s="16" t="s">
        <v>169</v>
      </c>
      <c r="C81" s="21" t="s">
        <v>32</v>
      </c>
      <c r="D81" s="30" t="s">
        <v>5</v>
      </c>
      <c r="E81" s="22">
        <f t="shared" ref="E81:E82" si="19">IFERROR(VLOOKUP(D81,$IT$3:$IU$5,2,0)," ")</f>
        <v>0.7</v>
      </c>
      <c r="F81" s="22">
        <f>IFERROR(E81/2," ")</f>
        <v>0.35</v>
      </c>
      <c r="G81" s="23"/>
      <c r="H81" s="37" t="s">
        <v>297</v>
      </c>
      <c r="I81" s="14"/>
    </row>
    <row r="82" spans="1:9" ht="30" x14ac:dyDescent="0.3">
      <c r="A82" s="16" t="s">
        <v>170</v>
      </c>
      <c r="B82" s="16" t="s">
        <v>171</v>
      </c>
      <c r="C82" s="21" t="s">
        <v>32</v>
      </c>
      <c r="D82" s="30" t="s">
        <v>5</v>
      </c>
      <c r="E82" s="22">
        <f t="shared" si="19"/>
        <v>0.7</v>
      </c>
      <c r="F82" s="22">
        <f>IFERROR(E82/2," ")</f>
        <v>0.35</v>
      </c>
      <c r="G82" s="23"/>
      <c r="H82" s="37"/>
      <c r="I82" s="14"/>
    </row>
    <row r="83" spans="1:9" ht="37.5" x14ac:dyDescent="0.3">
      <c r="A83" s="15"/>
      <c r="B83" s="15" t="s">
        <v>172</v>
      </c>
      <c r="C83" s="15" t="s">
        <v>17</v>
      </c>
      <c r="D83" s="15" t="s">
        <v>18</v>
      </c>
      <c r="E83" s="15" t="s">
        <v>19</v>
      </c>
      <c r="F83" s="15" t="s">
        <v>20</v>
      </c>
      <c r="G83" s="15" t="s">
        <v>21</v>
      </c>
      <c r="H83" s="39" t="s">
        <v>22</v>
      </c>
      <c r="I83" s="14"/>
    </row>
    <row r="84" spans="1:9" ht="30" x14ac:dyDescent="0.3">
      <c r="A84" s="16" t="s">
        <v>173</v>
      </c>
      <c r="B84" s="17" t="s">
        <v>174</v>
      </c>
      <c r="C84" s="18" t="s">
        <v>27</v>
      </c>
      <c r="D84" s="29" t="s">
        <v>5</v>
      </c>
      <c r="E84" s="19">
        <f>IFERROR((VLOOKUP(D84,$IQ$3:$IR$5,2,0))," ")</f>
        <v>0.3</v>
      </c>
      <c r="F84" s="20">
        <f>+IF(C84="Ex",E84,"Verificar")</f>
        <v>0.3</v>
      </c>
      <c r="G84" s="20">
        <f>+SUM(F84:F87)</f>
        <v>0.99999999999999989</v>
      </c>
      <c r="H84" s="37"/>
      <c r="I84" s="14"/>
    </row>
    <row r="85" spans="1:9" x14ac:dyDescent="0.3">
      <c r="A85" s="16" t="s">
        <v>175</v>
      </c>
      <c r="B85" s="16" t="s">
        <v>176</v>
      </c>
      <c r="C85" s="21" t="s">
        <v>32</v>
      </c>
      <c r="D85" s="30" t="s">
        <v>5</v>
      </c>
      <c r="E85" s="22">
        <f t="shared" ref="E85:E87" si="20">IFERROR(VLOOKUP(D85,$IT$3:$IU$5,2,0)," ")</f>
        <v>0.7</v>
      </c>
      <c r="F85" s="22">
        <f>IFERROR(E85/3," ")</f>
        <v>0.23333333333333331</v>
      </c>
      <c r="G85" s="23"/>
      <c r="H85" s="37" t="s">
        <v>326</v>
      </c>
      <c r="I85" s="14"/>
    </row>
    <row r="86" spans="1:9" ht="30" x14ac:dyDescent="0.3">
      <c r="A86" s="16" t="s">
        <v>177</v>
      </c>
      <c r="B86" s="16" t="s">
        <v>178</v>
      </c>
      <c r="C86" s="21" t="s">
        <v>32</v>
      </c>
      <c r="D86" s="30" t="s">
        <v>5</v>
      </c>
      <c r="E86" s="22">
        <f t="shared" si="20"/>
        <v>0.7</v>
      </c>
      <c r="F86" s="22">
        <f t="shared" ref="F86:F87" si="21">IFERROR(E86/3," ")</f>
        <v>0.23333333333333331</v>
      </c>
      <c r="G86" s="23"/>
      <c r="H86" s="37" t="s">
        <v>283</v>
      </c>
      <c r="I86" s="14"/>
    </row>
    <row r="87" spans="1:9" ht="30" x14ac:dyDescent="0.3">
      <c r="A87" s="16" t="s">
        <v>179</v>
      </c>
      <c r="B87" s="16" t="s">
        <v>180</v>
      </c>
      <c r="C87" s="21" t="s">
        <v>32</v>
      </c>
      <c r="D87" s="30" t="s">
        <v>5</v>
      </c>
      <c r="E87" s="22">
        <f t="shared" si="20"/>
        <v>0.7</v>
      </c>
      <c r="F87" s="22">
        <f t="shared" si="21"/>
        <v>0.23333333333333331</v>
      </c>
      <c r="G87" s="23"/>
      <c r="H87" s="37" t="s">
        <v>284</v>
      </c>
      <c r="I87" s="14"/>
    </row>
    <row r="88" spans="1:9" ht="30" x14ac:dyDescent="0.3">
      <c r="A88" s="16" t="s">
        <v>181</v>
      </c>
      <c r="B88" s="17" t="s">
        <v>182</v>
      </c>
      <c r="C88" s="18" t="s">
        <v>27</v>
      </c>
      <c r="D88" s="29" t="s">
        <v>5</v>
      </c>
      <c r="E88" s="19">
        <f>IFERROR((VLOOKUP(D88,$IQ$3:$IR$5,2,0))," ")</f>
        <v>0.3</v>
      </c>
      <c r="F88" s="20">
        <f>+IF(C88="Ex",E88,"Verificar")</f>
        <v>0.3</v>
      </c>
      <c r="G88" s="20">
        <f>+SUM(F88:F93)</f>
        <v>1</v>
      </c>
      <c r="H88" s="37"/>
      <c r="I88" s="14"/>
    </row>
    <row r="89" spans="1:9" x14ac:dyDescent="0.3">
      <c r="A89" s="16" t="s">
        <v>183</v>
      </c>
      <c r="B89" s="16" t="s">
        <v>184</v>
      </c>
      <c r="C89" s="21" t="s">
        <v>32</v>
      </c>
      <c r="D89" s="30" t="s">
        <v>5</v>
      </c>
      <c r="E89" s="22">
        <f t="shared" ref="E89:E93" si="22">IFERROR(VLOOKUP(D89,$IT$3:$IU$5,2,0)," ")</f>
        <v>0.7</v>
      </c>
      <c r="F89" s="22">
        <f>IFERROR(E89/5," ")</f>
        <v>0.13999999999999999</v>
      </c>
      <c r="G89" s="23"/>
      <c r="H89" s="37"/>
      <c r="I89" s="14"/>
    </row>
    <row r="90" spans="1:9" x14ac:dyDescent="0.3">
      <c r="A90" s="16" t="s">
        <v>185</v>
      </c>
      <c r="B90" s="16" t="s">
        <v>186</v>
      </c>
      <c r="C90" s="21" t="s">
        <v>32</v>
      </c>
      <c r="D90" s="30" t="s">
        <v>5</v>
      </c>
      <c r="E90" s="22">
        <f t="shared" si="22"/>
        <v>0.7</v>
      </c>
      <c r="F90" s="22">
        <f t="shared" ref="F90:F93" si="23">IFERROR(E90/5," ")</f>
        <v>0.13999999999999999</v>
      </c>
      <c r="G90" s="23"/>
      <c r="H90" s="37"/>
      <c r="I90" s="14"/>
    </row>
    <row r="91" spans="1:9" ht="30" x14ac:dyDescent="0.3">
      <c r="A91" s="16" t="s">
        <v>187</v>
      </c>
      <c r="B91" s="16" t="s">
        <v>188</v>
      </c>
      <c r="C91" s="21" t="s">
        <v>32</v>
      </c>
      <c r="D91" s="30" t="s">
        <v>5</v>
      </c>
      <c r="E91" s="22">
        <f t="shared" si="22"/>
        <v>0.7</v>
      </c>
      <c r="F91" s="22">
        <f t="shared" si="23"/>
        <v>0.13999999999999999</v>
      </c>
      <c r="G91" s="23"/>
      <c r="H91" s="37"/>
      <c r="I91" s="14"/>
    </row>
    <row r="92" spans="1:9" x14ac:dyDescent="0.3">
      <c r="A92" s="16" t="s">
        <v>189</v>
      </c>
      <c r="B92" s="16" t="s">
        <v>190</v>
      </c>
      <c r="C92" s="21" t="s">
        <v>32</v>
      </c>
      <c r="D92" s="30" t="s">
        <v>5</v>
      </c>
      <c r="E92" s="22">
        <f t="shared" si="22"/>
        <v>0.7</v>
      </c>
      <c r="F92" s="22">
        <f t="shared" si="23"/>
        <v>0.13999999999999999</v>
      </c>
      <c r="G92" s="23"/>
      <c r="H92" s="37"/>
      <c r="I92" s="14"/>
    </row>
    <row r="93" spans="1:9" ht="30" x14ac:dyDescent="0.3">
      <c r="A93" s="16" t="s">
        <v>191</v>
      </c>
      <c r="B93" s="16" t="s">
        <v>192</v>
      </c>
      <c r="C93" s="21" t="s">
        <v>32</v>
      </c>
      <c r="D93" s="30" t="s">
        <v>5</v>
      </c>
      <c r="E93" s="22">
        <f t="shared" si="22"/>
        <v>0.7</v>
      </c>
      <c r="F93" s="22">
        <f t="shared" si="23"/>
        <v>0.13999999999999999</v>
      </c>
      <c r="G93" s="23"/>
      <c r="H93" s="37" t="s">
        <v>282</v>
      </c>
      <c r="I93" s="14"/>
    </row>
    <row r="94" spans="1:9" ht="37.5" x14ac:dyDescent="0.3">
      <c r="A94" s="15"/>
      <c r="B94" s="15" t="s">
        <v>193</v>
      </c>
      <c r="C94" s="15" t="s">
        <v>17</v>
      </c>
      <c r="D94" s="15" t="s">
        <v>18</v>
      </c>
      <c r="E94" s="15" t="s">
        <v>19</v>
      </c>
      <c r="F94" s="15" t="s">
        <v>20</v>
      </c>
      <c r="G94" s="15" t="s">
        <v>21</v>
      </c>
      <c r="H94" s="39" t="s">
        <v>22</v>
      </c>
      <c r="I94" s="14"/>
    </row>
    <row r="95" spans="1:9" ht="30" x14ac:dyDescent="0.3">
      <c r="A95" s="16" t="s">
        <v>194</v>
      </c>
      <c r="B95" s="17" t="s">
        <v>195</v>
      </c>
      <c r="C95" s="18" t="s">
        <v>27</v>
      </c>
      <c r="D95" s="29" t="s">
        <v>5</v>
      </c>
      <c r="E95" s="19">
        <f>IFERROR((VLOOKUP(D95,$IQ$3:$IR$5,2,0))," ")</f>
        <v>0.3</v>
      </c>
      <c r="F95" s="20">
        <f>+IF(C95="Ex",E95,"Verificar")</f>
        <v>0.3</v>
      </c>
      <c r="G95" s="20">
        <f>+SUM(F95:F99)</f>
        <v>0.92999999999999994</v>
      </c>
      <c r="H95" s="37" t="s">
        <v>281</v>
      </c>
      <c r="I95" s="14"/>
    </row>
    <row r="96" spans="1:9" ht="30" x14ac:dyDescent="0.3">
      <c r="A96" s="16" t="s">
        <v>196</v>
      </c>
      <c r="B96" s="16" t="s">
        <v>197</v>
      </c>
      <c r="C96" s="21" t="s">
        <v>32</v>
      </c>
      <c r="D96" s="30" t="s">
        <v>5</v>
      </c>
      <c r="E96" s="22">
        <f t="shared" ref="E96:E99" si="24">IFERROR(VLOOKUP(D96,$IT$3:$IU$5,2,0)," ")</f>
        <v>0.7</v>
      </c>
      <c r="F96" s="22">
        <f t="shared" ref="F96:F99" si="25">IFERROR(E96/4," ")</f>
        <v>0.17499999999999999</v>
      </c>
      <c r="G96" s="23"/>
      <c r="H96" s="37"/>
      <c r="I96" s="14"/>
    </row>
    <row r="97" spans="1:9" ht="30" x14ac:dyDescent="0.3">
      <c r="A97" s="16" t="s">
        <v>198</v>
      </c>
      <c r="B97" s="16" t="s">
        <v>199</v>
      </c>
      <c r="C97" s="21" t="s">
        <v>32</v>
      </c>
      <c r="D97" s="30" t="s">
        <v>5</v>
      </c>
      <c r="E97" s="22">
        <f t="shared" si="24"/>
        <v>0.7</v>
      </c>
      <c r="F97" s="22">
        <f t="shared" si="25"/>
        <v>0.17499999999999999</v>
      </c>
      <c r="G97" s="23"/>
      <c r="H97" s="37"/>
      <c r="I97" s="14"/>
    </row>
    <row r="98" spans="1:9" ht="44.25" customHeight="1" x14ac:dyDescent="0.3">
      <c r="A98" s="16" t="s">
        <v>200</v>
      </c>
      <c r="B98" s="16" t="s">
        <v>201</v>
      </c>
      <c r="C98" s="21" t="s">
        <v>32</v>
      </c>
      <c r="D98" s="30" t="s">
        <v>7</v>
      </c>
      <c r="E98" s="22">
        <f t="shared" si="24"/>
        <v>0.42</v>
      </c>
      <c r="F98" s="22">
        <f t="shared" si="25"/>
        <v>0.105</v>
      </c>
      <c r="G98" s="23"/>
      <c r="H98" s="37" t="s">
        <v>280</v>
      </c>
      <c r="I98" s="14"/>
    </row>
    <row r="99" spans="1:9" x14ac:dyDescent="0.3">
      <c r="A99" s="16" t="s">
        <v>202</v>
      </c>
      <c r="B99" s="16" t="s">
        <v>203</v>
      </c>
      <c r="C99" s="21" t="s">
        <v>32</v>
      </c>
      <c r="D99" s="30" t="s">
        <v>5</v>
      </c>
      <c r="E99" s="22">
        <f t="shared" si="24"/>
        <v>0.7</v>
      </c>
      <c r="F99" s="22">
        <f t="shared" si="25"/>
        <v>0.17499999999999999</v>
      </c>
      <c r="G99" s="23"/>
      <c r="H99" s="37"/>
      <c r="I99" s="14"/>
    </row>
    <row r="100" spans="1:9" ht="30" x14ac:dyDescent="0.3">
      <c r="A100" s="16" t="s">
        <v>204</v>
      </c>
      <c r="B100" s="17" t="s">
        <v>205</v>
      </c>
      <c r="C100" s="18" t="s">
        <v>27</v>
      </c>
      <c r="D100" s="29" t="s">
        <v>5</v>
      </c>
      <c r="E100" s="19">
        <f>IFERROR((VLOOKUP(D100,$IQ$3:$IR$5,2,0))," ")</f>
        <v>0.3</v>
      </c>
      <c r="F100" s="20">
        <f>+IF(C100="Ex",E100,"Verificar")</f>
        <v>0.3</v>
      </c>
      <c r="G100" s="20">
        <f>+SUM(F100:F101)</f>
        <v>1</v>
      </c>
      <c r="H100" s="37" t="s">
        <v>279</v>
      </c>
      <c r="I100" s="14"/>
    </row>
    <row r="101" spans="1:9" ht="30" x14ac:dyDescent="0.3">
      <c r="A101" s="16" t="s">
        <v>206</v>
      </c>
      <c r="B101" s="16" t="s">
        <v>207</v>
      </c>
      <c r="C101" s="21" t="s">
        <v>32</v>
      </c>
      <c r="D101" s="30" t="s">
        <v>5</v>
      </c>
      <c r="E101" s="22">
        <f>IFERROR(VLOOKUP(D101,$IT$3:$IU$5,2,0)," ")</f>
        <v>0.7</v>
      </c>
      <c r="F101" s="22">
        <f>IFERROR(E101/1," ")</f>
        <v>0.7</v>
      </c>
      <c r="G101" s="23"/>
      <c r="H101" s="37"/>
      <c r="I101" s="14"/>
    </row>
    <row r="102" spans="1:9" ht="30" x14ac:dyDescent="0.3">
      <c r="A102" s="16" t="s">
        <v>208</v>
      </c>
      <c r="B102" s="17" t="s">
        <v>209</v>
      </c>
      <c r="C102" s="18" t="s">
        <v>27</v>
      </c>
      <c r="D102" s="29" t="s">
        <v>5</v>
      </c>
      <c r="E102" s="19">
        <f>IFERROR((VLOOKUP(D102,$IQ$3:$IR$5,2,0))," ")</f>
        <v>0.3</v>
      </c>
      <c r="F102" s="20">
        <f>+IF(C102="Ex",E102,"Verificar")</f>
        <v>0.3</v>
      </c>
      <c r="G102" s="20">
        <f>+SUM(F102:F104)</f>
        <v>0.99999999999999989</v>
      </c>
      <c r="H102" s="37"/>
      <c r="I102" s="14"/>
    </row>
    <row r="103" spans="1:9" x14ac:dyDescent="0.3">
      <c r="A103" s="16" t="s">
        <v>210</v>
      </c>
      <c r="B103" s="16" t="s">
        <v>211</v>
      </c>
      <c r="C103" s="21" t="s">
        <v>32</v>
      </c>
      <c r="D103" s="30" t="s">
        <v>5</v>
      </c>
      <c r="E103" s="22">
        <f t="shared" ref="E103:E104" si="26">IFERROR(VLOOKUP(D103,$IT$3:$IU$5,2,0)," ")</f>
        <v>0.7</v>
      </c>
      <c r="F103" s="22">
        <f>IFERROR(E103/2," ")</f>
        <v>0.35</v>
      </c>
      <c r="G103" s="23"/>
      <c r="H103" s="37"/>
      <c r="I103" s="14"/>
    </row>
    <row r="104" spans="1:9" x14ac:dyDescent="0.3">
      <c r="A104" s="16" t="s">
        <v>212</v>
      </c>
      <c r="B104" s="16" t="s">
        <v>213</v>
      </c>
      <c r="C104" s="21" t="s">
        <v>32</v>
      </c>
      <c r="D104" s="30" t="s">
        <v>5</v>
      </c>
      <c r="E104" s="22">
        <f t="shared" si="26"/>
        <v>0.7</v>
      </c>
      <c r="F104" s="22">
        <f>IFERROR(E104/2," ")</f>
        <v>0.35</v>
      </c>
      <c r="G104" s="23"/>
      <c r="H104" s="37"/>
      <c r="I104" s="14"/>
    </row>
    <row r="105" spans="1:9" ht="30" x14ac:dyDescent="0.3">
      <c r="A105" s="16" t="s">
        <v>214</v>
      </c>
      <c r="B105" s="17" t="s">
        <v>215</v>
      </c>
      <c r="C105" s="18" t="s">
        <v>27</v>
      </c>
      <c r="D105" s="29" t="s">
        <v>5</v>
      </c>
      <c r="E105" s="19">
        <f>IFERROR((VLOOKUP(D105,$IQ$3:$IR$5,2,0))," ")</f>
        <v>0.3</v>
      </c>
      <c r="F105" s="20">
        <f>+IF(C105="Ex",E105,"Verificar")</f>
        <v>0.3</v>
      </c>
      <c r="G105" s="20">
        <f>+SUM(F105:F110)</f>
        <v>1</v>
      </c>
      <c r="H105" s="37" t="s">
        <v>307</v>
      </c>
      <c r="I105" s="14"/>
    </row>
    <row r="106" spans="1:9" ht="45" x14ac:dyDescent="0.3">
      <c r="A106" s="16" t="s">
        <v>216</v>
      </c>
      <c r="B106" s="16" t="s">
        <v>217</v>
      </c>
      <c r="C106" s="21" t="s">
        <v>32</v>
      </c>
      <c r="D106" s="30" t="s">
        <v>5</v>
      </c>
      <c r="E106" s="22">
        <f t="shared" ref="E106:E110" si="27">IFERROR(VLOOKUP(D106,$IT$3:$IU$5,2,0)," ")</f>
        <v>0.7</v>
      </c>
      <c r="F106" s="22">
        <f>IFERROR(E106/5," ")</f>
        <v>0.13999999999999999</v>
      </c>
      <c r="G106" s="23"/>
      <c r="H106" s="37"/>
      <c r="I106" s="14"/>
    </row>
    <row r="107" spans="1:9" ht="30" x14ac:dyDescent="0.3">
      <c r="A107" s="16" t="s">
        <v>218</v>
      </c>
      <c r="B107" s="16" t="s">
        <v>219</v>
      </c>
      <c r="C107" s="21" t="s">
        <v>32</v>
      </c>
      <c r="D107" s="30" t="s">
        <v>5</v>
      </c>
      <c r="E107" s="22">
        <f t="shared" si="27"/>
        <v>0.7</v>
      </c>
      <c r="F107" s="22">
        <f t="shared" ref="F107:F110" si="28">IFERROR(E107/5," ")</f>
        <v>0.13999999999999999</v>
      </c>
      <c r="G107" s="23"/>
      <c r="H107" s="37"/>
      <c r="I107" s="14"/>
    </row>
    <row r="108" spans="1:9" ht="30" x14ac:dyDescent="0.3">
      <c r="A108" s="16" t="s">
        <v>220</v>
      </c>
      <c r="B108" s="16" t="s">
        <v>221</v>
      </c>
      <c r="C108" s="21" t="s">
        <v>32</v>
      </c>
      <c r="D108" s="30" t="s">
        <v>5</v>
      </c>
      <c r="E108" s="22">
        <f t="shared" si="27"/>
        <v>0.7</v>
      </c>
      <c r="F108" s="22">
        <f t="shared" si="28"/>
        <v>0.13999999999999999</v>
      </c>
      <c r="G108" s="23"/>
      <c r="H108" s="37"/>
      <c r="I108" s="14"/>
    </row>
    <row r="109" spans="1:9" ht="30" x14ac:dyDescent="0.3">
      <c r="A109" s="16" t="s">
        <v>222</v>
      </c>
      <c r="B109" s="16" t="s">
        <v>223</v>
      </c>
      <c r="C109" s="21" t="s">
        <v>32</v>
      </c>
      <c r="D109" s="30" t="s">
        <v>5</v>
      </c>
      <c r="E109" s="22">
        <f t="shared" si="27"/>
        <v>0.7</v>
      </c>
      <c r="F109" s="22">
        <f t="shared" si="28"/>
        <v>0.13999999999999999</v>
      </c>
      <c r="G109" s="23"/>
      <c r="H109" s="37" t="s">
        <v>327</v>
      </c>
      <c r="I109" s="14"/>
    </row>
    <row r="110" spans="1:9" ht="30" x14ac:dyDescent="0.3">
      <c r="A110" s="16" t="s">
        <v>224</v>
      </c>
      <c r="B110" s="16" t="s">
        <v>225</v>
      </c>
      <c r="C110" s="21" t="s">
        <v>32</v>
      </c>
      <c r="D110" s="30" t="s">
        <v>5</v>
      </c>
      <c r="E110" s="22">
        <f t="shared" si="27"/>
        <v>0.7</v>
      </c>
      <c r="F110" s="22">
        <f t="shared" si="28"/>
        <v>0.13999999999999999</v>
      </c>
      <c r="G110" s="23"/>
      <c r="H110" s="37" t="s">
        <v>278</v>
      </c>
      <c r="I110" s="14"/>
    </row>
    <row r="111" spans="1:9" ht="15.75" customHeight="1" x14ac:dyDescent="0.3">
      <c r="A111" s="15"/>
      <c r="B111" s="40" t="s">
        <v>226</v>
      </c>
      <c r="C111" s="15"/>
      <c r="D111" s="15"/>
      <c r="E111" s="15"/>
      <c r="F111" s="15"/>
      <c r="G111" s="15"/>
      <c r="H111" s="39"/>
      <c r="I111" s="14"/>
    </row>
    <row r="112" spans="1:9" ht="37.5" x14ac:dyDescent="0.3">
      <c r="A112" s="15"/>
      <c r="B112" s="41"/>
      <c r="C112" s="15" t="s">
        <v>17</v>
      </c>
      <c r="D112" s="15" t="s">
        <v>18</v>
      </c>
      <c r="E112" s="15" t="s">
        <v>19</v>
      </c>
      <c r="F112" s="15" t="s">
        <v>20</v>
      </c>
      <c r="G112" s="15" t="s">
        <v>21</v>
      </c>
      <c r="H112" s="39" t="s">
        <v>22</v>
      </c>
      <c r="I112" s="14"/>
    </row>
    <row r="113" spans="1:9" ht="45" x14ac:dyDescent="0.3">
      <c r="A113" s="16" t="s">
        <v>227</v>
      </c>
      <c r="B113" s="17" t="s">
        <v>228</v>
      </c>
      <c r="C113" s="18" t="s">
        <v>27</v>
      </c>
      <c r="D113" s="29" t="s">
        <v>5</v>
      </c>
      <c r="E113" s="19">
        <f>IFERROR((VLOOKUP(D113,$IQ$3:$IR$5,2,0))," ")</f>
        <v>0.3</v>
      </c>
      <c r="F113" s="20">
        <f>+IF(C113="Ex",E113,"Verificar")</f>
        <v>0.3</v>
      </c>
      <c r="G113" s="20">
        <f>+SUM(F113:F115)</f>
        <v>0.99999999999999989</v>
      </c>
      <c r="H113" s="37" t="s">
        <v>275</v>
      </c>
      <c r="I113" s="14"/>
    </row>
    <row r="114" spans="1:9" ht="30" x14ac:dyDescent="0.3">
      <c r="A114" s="16" t="s">
        <v>229</v>
      </c>
      <c r="B114" s="16" t="s">
        <v>230</v>
      </c>
      <c r="C114" s="21" t="s">
        <v>32</v>
      </c>
      <c r="D114" s="30" t="s">
        <v>5</v>
      </c>
      <c r="E114" s="22">
        <f t="shared" ref="E114:E115" si="29">IFERROR(VLOOKUP(D114,$IT$3:$IU$5,2,0)," ")</f>
        <v>0.7</v>
      </c>
      <c r="F114" s="22">
        <f>IFERROR(E114/2," ")</f>
        <v>0.35</v>
      </c>
      <c r="G114" s="23"/>
      <c r="H114" s="37"/>
      <c r="I114" s="14"/>
    </row>
    <row r="115" spans="1:9" ht="30" x14ac:dyDescent="0.3">
      <c r="A115" s="16" t="s">
        <v>231</v>
      </c>
      <c r="B115" s="16" t="s">
        <v>232</v>
      </c>
      <c r="C115" s="21" t="s">
        <v>32</v>
      </c>
      <c r="D115" s="30" t="s">
        <v>5</v>
      </c>
      <c r="E115" s="22">
        <f t="shared" si="29"/>
        <v>0.7</v>
      </c>
      <c r="F115" s="22">
        <f>IFERROR(E115/2," ")</f>
        <v>0.35</v>
      </c>
      <c r="G115" s="23"/>
      <c r="H115" s="37"/>
      <c r="I115" s="14"/>
    </row>
    <row r="116" spans="1:9" ht="15.75" customHeight="1" x14ac:dyDescent="0.3">
      <c r="A116" s="15"/>
      <c r="B116" s="40" t="s">
        <v>233</v>
      </c>
      <c r="C116" s="15"/>
      <c r="D116" s="15"/>
      <c r="E116" s="15"/>
      <c r="F116" s="15"/>
      <c r="G116" s="15"/>
      <c r="H116" s="39"/>
      <c r="I116" s="14"/>
    </row>
    <row r="117" spans="1:9" ht="37.5" x14ac:dyDescent="0.3">
      <c r="A117" s="15"/>
      <c r="B117" s="41"/>
      <c r="C117" s="15" t="s">
        <v>17</v>
      </c>
      <c r="D117" s="15" t="s">
        <v>18</v>
      </c>
      <c r="E117" s="15" t="s">
        <v>19</v>
      </c>
      <c r="F117" s="15" t="s">
        <v>20</v>
      </c>
      <c r="G117" s="15" t="s">
        <v>21</v>
      </c>
      <c r="H117" s="39" t="s">
        <v>22</v>
      </c>
      <c r="I117" s="14"/>
    </row>
    <row r="118" spans="1:9" x14ac:dyDescent="0.3">
      <c r="A118" s="16" t="s">
        <v>234</v>
      </c>
      <c r="B118" s="17" t="s">
        <v>235</v>
      </c>
      <c r="C118" s="18" t="s">
        <v>27</v>
      </c>
      <c r="D118" s="29" t="s">
        <v>5</v>
      </c>
      <c r="E118" s="19">
        <f>IFERROR((VLOOKUP(D118,$IQ$3:$IR$5,2,0))," ")</f>
        <v>0.3</v>
      </c>
      <c r="F118" s="20">
        <f>+IF(C118="Ex",E118,"Verificar")</f>
        <v>0.3</v>
      </c>
      <c r="G118" s="20">
        <f>+SUM(F118:F119)</f>
        <v>1</v>
      </c>
      <c r="H118" s="37"/>
      <c r="I118" s="14"/>
    </row>
    <row r="119" spans="1:9" ht="30" x14ac:dyDescent="0.3">
      <c r="A119" s="16" t="s">
        <v>236</v>
      </c>
      <c r="B119" s="16" t="s">
        <v>237</v>
      </c>
      <c r="C119" s="21" t="s">
        <v>32</v>
      </c>
      <c r="D119" s="30" t="s">
        <v>5</v>
      </c>
      <c r="E119" s="22">
        <f>IFERROR(VLOOKUP(D119,$IT$3:$IU$5,2,0)," ")</f>
        <v>0.7</v>
      </c>
      <c r="F119" s="22">
        <f>IFERROR(E119/1," ")</f>
        <v>0.7</v>
      </c>
      <c r="G119" s="23"/>
      <c r="H119" s="37" t="s">
        <v>301</v>
      </c>
      <c r="I119" s="14"/>
    </row>
    <row r="120" spans="1:9" ht="30" x14ac:dyDescent="0.3">
      <c r="A120" s="16" t="s">
        <v>238</v>
      </c>
      <c r="B120" s="17" t="s">
        <v>239</v>
      </c>
      <c r="C120" s="18" t="s">
        <v>27</v>
      </c>
      <c r="D120" s="29" t="s">
        <v>7</v>
      </c>
      <c r="E120" s="19">
        <f>IFERROR((VLOOKUP(D120,$IQ$3:$IR$5,2,0))," ")</f>
        <v>0.18</v>
      </c>
      <c r="F120" s="20">
        <f>+IF(C120="Ex",E120,"Verificar")</f>
        <v>0.18</v>
      </c>
      <c r="G120" s="20">
        <f>+SUM(F120:F124)</f>
        <v>0.66999999999999993</v>
      </c>
      <c r="H120" s="37" t="s">
        <v>328</v>
      </c>
      <c r="I120" s="14"/>
    </row>
    <row r="121" spans="1:9" ht="34.5" customHeight="1" x14ac:dyDescent="0.3">
      <c r="A121" s="16" t="s">
        <v>240</v>
      </c>
      <c r="B121" s="16" t="s">
        <v>241</v>
      </c>
      <c r="C121" s="21" t="s">
        <v>32</v>
      </c>
      <c r="D121" s="30" t="s">
        <v>7</v>
      </c>
      <c r="E121" s="22">
        <f t="shared" ref="E121:E124" si="30">IFERROR(VLOOKUP(D121,$IT$3:$IU$5,2,0)," ")</f>
        <v>0.42</v>
      </c>
      <c r="F121" s="22">
        <f t="shared" ref="F121:F124" si="31">IFERROR(E121/4," ")</f>
        <v>0.105</v>
      </c>
      <c r="G121" s="23"/>
      <c r="H121" s="37" t="s">
        <v>302</v>
      </c>
      <c r="I121" s="14"/>
    </row>
    <row r="122" spans="1:9" ht="33" customHeight="1" x14ac:dyDescent="0.3">
      <c r="A122" s="16" t="s">
        <v>242</v>
      </c>
      <c r="B122" s="16" t="s">
        <v>243</v>
      </c>
      <c r="C122" s="21" t="s">
        <v>32</v>
      </c>
      <c r="D122" s="30" t="s">
        <v>7</v>
      </c>
      <c r="E122" s="22">
        <f t="shared" si="30"/>
        <v>0.42</v>
      </c>
      <c r="F122" s="22">
        <f t="shared" si="31"/>
        <v>0.105</v>
      </c>
      <c r="G122" s="23"/>
      <c r="H122" s="37" t="s">
        <v>315</v>
      </c>
      <c r="I122" s="14"/>
    </row>
    <row r="123" spans="1:9" ht="30" x14ac:dyDescent="0.3">
      <c r="A123" s="16" t="s">
        <v>244</v>
      </c>
      <c r="B123" s="16" t="s">
        <v>245</v>
      </c>
      <c r="C123" s="21" t="s">
        <v>32</v>
      </c>
      <c r="D123" s="30" t="s">
        <v>5</v>
      </c>
      <c r="E123" s="22">
        <f t="shared" si="30"/>
        <v>0.7</v>
      </c>
      <c r="F123" s="22">
        <f t="shared" si="31"/>
        <v>0.17499999999999999</v>
      </c>
      <c r="G123" s="23"/>
      <c r="H123" s="37" t="s">
        <v>300</v>
      </c>
      <c r="I123" s="14"/>
    </row>
    <row r="124" spans="1:9" ht="30" x14ac:dyDescent="0.3">
      <c r="A124" s="16" t="s">
        <v>246</v>
      </c>
      <c r="B124" s="16" t="s">
        <v>247</v>
      </c>
      <c r="C124" s="21" t="s">
        <v>32</v>
      </c>
      <c r="D124" s="30" t="s">
        <v>7</v>
      </c>
      <c r="E124" s="22">
        <f t="shared" si="30"/>
        <v>0.42</v>
      </c>
      <c r="F124" s="22">
        <f t="shared" si="31"/>
        <v>0.105</v>
      </c>
      <c r="G124" s="23"/>
      <c r="H124" s="37" t="s">
        <v>308</v>
      </c>
      <c r="I124" s="14"/>
    </row>
    <row r="125" spans="1:9" ht="30" x14ac:dyDescent="0.3">
      <c r="A125" s="16" t="s">
        <v>248</v>
      </c>
      <c r="B125" s="17" t="s">
        <v>249</v>
      </c>
      <c r="C125" s="18" t="s">
        <v>27</v>
      </c>
      <c r="D125" s="29" t="s">
        <v>5</v>
      </c>
      <c r="E125" s="19">
        <f>IFERROR((VLOOKUP(D125,$IQ$3:$IR$5,2,0))," ")</f>
        <v>0.3</v>
      </c>
      <c r="F125" s="20">
        <f>+IF(C125="Ex",E125,"Verificar")</f>
        <v>0.3</v>
      </c>
      <c r="G125" s="20">
        <f>+SUM(F125:F126)</f>
        <v>1</v>
      </c>
      <c r="H125" s="37" t="s">
        <v>313</v>
      </c>
      <c r="I125" s="14"/>
    </row>
    <row r="126" spans="1:9" ht="30" x14ac:dyDescent="0.3">
      <c r="A126" s="16" t="s">
        <v>250</v>
      </c>
      <c r="B126" s="16" t="s">
        <v>251</v>
      </c>
      <c r="C126" s="21" t="s">
        <v>32</v>
      </c>
      <c r="D126" s="30" t="s">
        <v>5</v>
      </c>
      <c r="E126" s="22">
        <f>IFERROR(VLOOKUP(D126,$IT$3:$IU$5,2,0)," ")</f>
        <v>0.7</v>
      </c>
      <c r="F126" s="22">
        <f>IFERROR(E126/1," ")</f>
        <v>0.7</v>
      </c>
      <c r="G126" s="23"/>
      <c r="H126" s="37" t="s">
        <v>303</v>
      </c>
      <c r="I126" s="14"/>
    </row>
    <row r="127" spans="1:9" ht="30" x14ac:dyDescent="0.3">
      <c r="A127" s="16" t="s">
        <v>252</v>
      </c>
      <c r="B127" s="17" t="s">
        <v>253</v>
      </c>
      <c r="C127" s="18" t="s">
        <v>27</v>
      </c>
      <c r="D127" s="29" t="s">
        <v>5</v>
      </c>
      <c r="E127" s="19">
        <f>IFERROR((VLOOKUP(D127,$IQ$3:$IR$5,2,0))," ")</f>
        <v>0.3</v>
      </c>
      <c r="F127" s="20">
        <f>+IF(C127="Ex",E127,"Verificar")</f>
        <v>0.3</v>
      </c>
      <c r="G127" s="20">
        <f>+SUM(F127:F129)</f>
        <v>0.99999999999999989</v>
      </c>
      <c r="H127" s="37" t="s">
        <v>314</v>
      </c>
      <c r="I127" s="14"/>
    </row>
    <row r="128" spans="1:9" x14ac:dyDescent="0.3">
      <c r="A128" s="16" t="s">
        <v>254</v>
      </c>
      <c r="B128" s="16" t="s">
        <v>255</v>
      </c>
      <c r="C128" s="21" t="s">
        <v>32</v>
      </c>
      <c r="D128" s="30" t="s">
        <v>5</v>
      </c>
      <c r="E128" s="22">
        <f t="shared" ref="E128:E129" si="32">IFERROR(VLOOKUP(D128,$IT$3:$IU$5,2,0)," ")</f>
        <v>0.7</v>
      </c>
      <c r="F128" s="22">
        <f>IFERROR(E128/2," ")</f>
        <v>0.35</v>
      </c>
      <c r="G128" s="23"/>
      <c r="H128" s="37" t="s">
        <v>298</v>
      </c>
      <c r="I128" s="14"/>
    </row>
    <row r="129" spans="1:246" ht="30.75" thickBot="1" x14ac:dyDescent="0.35">
      <c r="A129" s="16" t="s">
        <v>256</v>
      </c>
      <c r="B129" s="16" t="s">
        <v>257</v>
      </c>
      <c r="C129" s="21" t="s">
        <v>32</v>
      </c>
      <c r="D129" s="30" t="s">
        <v>5</v>
      </c>
      <c r="E129" s="22">
        <f t="shared" si="32"/>
        <v>0.7</v>
      </c>
      <c r="F129" s="22">
        <f>IFERROR(E129/2," ")</f>
        <v>0.35</v>
      </c>
      <c r="G129" s="24"/>
      <c r="H129" s="37" t="s">
        <v>299</v>
      </c>
      <c r="I129" s="14"/>
    </row>
    <row r="130" spans="1:246" ht="16.5" customHeight="1" thickBot="1" x14ac:dyDescent="0.35">
      <c r="A130" s="40" t="s">
        <v>258</v>
      </c>
      <c r="B130" s="40"/>
      <c r="C130" s="40"/>
      <c r="D130" s="40"/>
      <c r="E130" s="40"/>
      <c r="F130" s="49"/>
      <c r="G130" s="25">
        <f>(((SUM(G13:G129))/32)*5)</f>
        <v>4.8104166666666659</v>
      </c>
      <c r="H130" s="15"/>
      <c r="I130" s="14"/>
      <c r="IK130" s="6" t="s">
        <v>23</v>
      </c>
      <c r="IL130" s="7" t="s">
        <v>24</v>
      </c>
    </row>
    <row r="131" spans="1:246" x14ac:dyDescent="0.3">
      <c r="A131" s="14"/>
      <c r="B131" s="14"/>
      <c r="C131" s="14"/>
      <c r="D131" s="14"/>
      <c r="E131" s="14"/>
      <c r="F131" s="14"/>
      <c r="G131" s="14"/>
      <c r="H131" s="14"/>
      <c r="I131" s="14"/>
    </row>
    <row r="132" spans="1:246" x14ac:dyDescent="0.3">
      <c r="A132" s="14"/>
      <c r="B132" s="14"/>
      <c r="C132" s="14"/>
      <c r="D132" s="14"/>
      <c r="E132" s="14"/>
      <c r="F132" s="14"/>
      <c r="G132" s="14"/>
      <c r="H132" s="14"/>
      <c r="I132" s="14"/>
    </row>
    <row r="133" spans="1:246" x14ac:dyDescent="0.3">
      <c r="A133" s="14"/>
      <c r="B133" s="14"/>
      <c r="C133" s="14"/>
      <c r="D133" s="14"/>
      <c r="E133" s="14"/>
      <c r="F133" s="14"/>
      <c r="G133" s="14"/>
      <c r="H133" s="14"/>
      <c r="I133" s="14"/>
    </row>
    <row r="134" spans="1:246" x14ac:dyDescent="0.3">
      <c r="A134" s="14"/>
      <c r="B134" s="50" t="s">
        <v>276</v>
      </c>
      <c r="C134" s="50"/>
      <c r="D134" s="14"/>
      <c r="E134" s="14"/>
      <c r="F134" s="14"/>
      <c r="G134" s="14"/>
      <c r="H134" s="14"/>
      <c r="I134" s="14"/>
    </row>
    <row r="135" spans="1:246" ht="15.75" thickBot="1" x14ac:dyDescent="0.35">
      <c r="A135" s="14"/>
      <c r="B135" s="14"/>
      <c r="C135" s="14"/>
      <c r="D135" s="14"/>
      <c r="E135" s="14"/>
      <c r="F135" s="14"/>
      <c r="G135" s="14"/>
      <c r="H135" s="14"/>
      <c r="I135" s="14"/>
    </row>
    <row r="136" spans="1:246" x14ac:dyDescent="0.3">
      <c r="A136" s="14"/>
      <c r="B136" s="26" t="s">
        <v>259</v>
      </c>
      <c r="C136" s="51">
        <v>5</v>
      </c>
      <c r="D136" s="52"/>
      <c r="E136" s="14"/>
      <c r="F136" s="14"/>
      <c r="G136" s="14"/>
      <c r="H136" s="14"/>
      <c r="I136" s="14"/>
    </row>
    <row r="137" spans="1:246" x14ac:dyDescent="0.3">
      <c r="A137" s="14"/>
      <c r="B137" s="27" t="s">
        <v>260</v>
      </c>
      <c r="C137" s="53">
        <v>32</v>
      </c>
      <c r="D137" s="54"/>
      <c r="E137" s="14"/>
      <c r="F137" s="14"/>
      <c r="G137" s="14"/>
      <c r="H137" s="14"/>
      <c r="I137" s="14"/>
    </row>
    <row r="138" spans="1:246" x14ac:dyDescent="0.3">
      <c r="A138" s="14"/>
      <c r="B138" s="27" t="s">
        <v>324</v>
      </c>
      <c r="C138" s="55">
        <f>+G130</f>
        <v>4.8104166666666659</v>
      </c>
      <c r="D138" s="56"/>
      <c r="E138" s="14"/>
      <c r="F138" s="14"/>
      <c r="G138" s="14"/>
      <c r="H138" s="14"/>
      <c r="I138" s="14"/>
    </row>
    <row r="139" spans="1:246" x14ac:dyDescent="0.3">
      <c r="A139" s="14"/>
      <c r="B139" s="27" t="s">
        <v>261</v>
      </c>
      <c r="C139" s="57" t="str">
        <f>IF(AND(C138&gt;=1,C138&lt;=3),"1.0 &lt; CALIFICACION &lt;3.0",IF(AND(C138&gt;=3,C138&lt;4),"3.0 &lt; CALIFICACION &lt;4.0",IF(AND(C138&gt;=4,C138&lt;=5),"4.0 &lt; CALIFICACION &lt;5.0","SIN CALIFICACIÓN")))</f>
        <v>4.0 &lt; CALIFICACION &lt;5.0</v>
      </c>
      <c r="D139" s="58"/>
      <c r="E139" s="14"/>
      <c r="F139" s="14"/>
      <c r="G139" s="14"/>
      <c r="H139" s="14"/>
      <c r="I139" s="14"/>
    </row>
    <row r="140" spans="1:246" ht="15.75" thickBot="1" x14ac:dyDescent="0.35">
      <c r="A140" s="14"/>
      <c r="B140" s="28" t="s">
        <v>15</v>
      </c>
      <c r="C140" s="47" t="str">
        <f>IF(AND(C138&gt;=1,C138&lt;=3),"DEFICIENTE",IF(AND(C138&gt;=3,C138&lt;4),"ADECUADO",IF(AND(C138&gt;=4,C138&lt;=5),"EFICIENTE","SIN CALIFICACIÓN")))</f>
        <v>EFICIENTE</v>
      </c>
      <c r="D140" s="48"/>
      <c r="E140" s="14"/>
      <c r="F140" s="14"/>
      <c r="G140" s="14"/>
      <c r="H140" s="14"/>
      <c r="I140" s="14"/>
    </row>
    <row r="141" spans="1:246" x14ac:dyDescent="0.3">
      <c r="A141" s="14"/>
      <c r="B141" s="14"/>
      <c r="C141" s="14"/>
      <c r="D141" s="14"/>
      <c r="E141" s="14"/>
      <c r="F141" s="14"/>
      <c r="G141" s="14"/>
      <c r="H141" s="14"/>
      <c r="I141" s="14"/>
    </row>
    <row r="142" spans="1:246" x14ac:dyDescent="0.3"/>
  </sheetData>
  <mergeCells count="17">
    <mergeCell ref="C140:D140"/>
    <mergeCell ref="A130:F130"/>
    <mergeCell ref="B134:C134"/>
    <mergeCell ref="C136:D136"/>
    <mergeCell ref="C137:D137"/>
    <mergeCell ref="C138:D138"/>
    <mergeCell ref="C139:D139"/>
    <mergeCell ref="B116:B117"/>
    <mergeCell ref="B111:B112"/>
    <mergeCell ref="IT1:IU1"/>
    <mergeCell ref="IQ1:IR1"/>
    <mergeCell ref="IK9:IL9"/>
    <mergeCell ref="A4:H4"/>
    <mergeCell ref="A5:H5"/>
    <mergeCell ref="A6:H6"/>
    <mergeCell ref="A7:H7"/>
    <mergeCell ref="A3:I3"/>
  </mergeCells>
  <conditionalFormatting sqref="C140">
    <cfRule type="cellIs" dxfId="2" priority="1" stopIfTrue="1" operator="equal">
      <formula>"DEFICIENTE"</formula>
    </cfRule>
    <cfRule type="cellIs" dxfId="1" priority="2" stopIfTrue="1" operator="equal">
      <formula>"ADECUADO"</formula>
    </cfRule>
    <cfRule type="cellIs" dxfId="0" priority="3" stopIfTrue="1" operator="equal">
      <formula>"EFICIENTE"</formula>
    </cfRule>
  </conditionalFormatting>
  <dataValidations count="5">
    <dataValidation type="list" allowBlank="1" showInputMessage="1" showErrorMessage="1" errorTitle="Seleccione una opción valida" error="Debe selecciona entre las opciones listadas (espacio exclusivo para la OCI)" promptTitle="Seleccione una opción" prompt="Debe selecciona entre las opciones listadas (espacio exclusivo para la OCI)" sqref="D50:D57 D118:D129 D113:D115 D95:D110 D84:D93 D80:D82 D64:D78 D59:D62 D13:D46" xr:uid="{00000000-0002-0000-0000-000000000000}">
      <formula1>$IQ$3:$IQ$5</formula1>
    </dataValidation>
    <dataValidation allowBlank="1" showInputMessage="1" showErrorMessage="1" promptTitle="EXISTENCIA (Ex)" prompt="Evalua la existencia del control (Ex)" sqref="C13 C18 C21 C25 C28 C31 C34 C37 C40 C43 C50 C53 C56 C59 C61 C64 C67 C70 C73 C76 C80 C84 C88 C95 C100 C102 C105 C113 C118 C120 C125 C127" xr:uid="{00000000-0002-0000-0000-000001000000}"/>
    <dataValidation allowBlank="1" showInputMessage="1" showErrorMessage="1" promptTitle="EFECTIVIDAD (Ef)" prompt="Evalua la efectividad del control (Ef)." sqref="C14:C17 C19:C20 C22:C24 C26:C27 C29:C30 C32:C33 C35:C36 C38:C39 C41:C42 C44:C46 C51:C52 C54:C55 C57 C60 C62 C65:C66 C68:C69 C71:C72 C74:C75 C77:C78 C81:C82 C85:C87 C89:C93 C96:C99 C101 C103:C104 C106:C110 C114:C115 C119 C121:C124 C126 C128:C129" xr:uid="{00000000-0002-0000-0000-000002000000}"/>
    <dataValidation allowBlank="1" showInputMessage="1" showErrorMessage="1" promptTitle="Observación Líder del Proceso" prompt="Indica las razones por las cuales se asigna la calificación, o referenciando el o los documentos soporte que respaldan la misma._x000a_La casilla de “OBSERVACIONES” es de obligatorio diligenciamiento para todas las preguntas." sqref="H118:H129 H50:H57 H59:H62 H64:H78 H80:H82 H84:H93 H95:H110 H113:H115 H13:H46" xr:uid="{00000000-0002-0000-0000-000003000000}"/>
    <dataValidation allowBlank="1" showInputMessage="1" showErrorMessage="1" promptTitle="Calculo automático" prompt="Calculo automático dependiente de la valoración cuantitativa" sqref="E13:F129 G13:G127" xr:uid="{00000000-0002-0000-0000-000004000000}"/>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topLeftCell="B4" zoomScale="110" zoomScaleNormal="110" workbookViewId="0">
      <selection activeCell="C15" sqref="C15"/>
    </sheetView>
  </sheetViews>
  <sheetFormatPr baseColWidth="10" defaultColWidth="11.42578125" defaultRowHeight="15" zeroHeight="1" x14ac:dyDescent="0.2"/>
  <cols>
    <col min="1" max="1" width="9.7109375" style="32" customWidth="1"/>
    <col min="2" max="2" width="79.5703125" style="32" customWidth="1"/>
    <col min="3" max="3" width="128" style="32" customWidth="1"/>
    <col min="4" max="256" width="0" style="32" hidden="1" customWidth="1"/>
    <col min="257" max="16384" width="11.42578125" style="32"/>
  </cols>
  <sheetData>
    <row r="1" spans="1:3" x14ac:dyDescent="0.2"/>
    <row r="2" spans="1:3" x14ac:dyDescent="0.2"/>
    <row r="3" spans="1:3" ht="18" customHeight="1" x14ac:dyDescent="0.2">
      <c r="A3" s="59"/>
      <c r="B3" s="59"/>
      <c r="C3" s="59"/>
    </row>
    <row r="4" spans="1:3" ht="12.75" customHeight="1" x14ac:dyDescent="0.2">
      <c r="A4" s="45" t="s">
        <v>6</v>
      </c>
      <c r="B4" s="45"/>
      <c r="C4" s="45"/>
    </row>
    <row r="5" spans="1:3" ht="13.5" customHeight="1" x14ac:dyDescent="0.2">
      <c r="A5" s="59" t="s">
        <v>277</v>
      </c>
      <c r="B5" s="59"/>
      <c r="C5" s="59"/>
    </row>
    <row r="6" spans="1:3" ht="12.75" customHeight="1" x14ac:dyDescent="0.2">
      <c r="A6" s="59" t="s">
        <v>9</v>
      </c>
      <c r="B6" s="59"/>
      <c r="C6" s="59"/>
    </row>
    <row r="7" spans="1:3" ht="12.75" customHeight="1" x14ac:dyDescent="0.2">
      <c r="A7" s="59" t="s">
        <v>10</v>
      </c>
      <c r="B7" s="59"/>
      <c r="C7" s="59"/>
    </row>
    <row r="8" spans="1:3" ht="18.75" x14ac:dyDescent="0.2">
      <c r="A8" s="62" t="s">
        <v>277</v>
      </c>
      <c r="B8" s="62"/>
      <c r="C8" s="62"/>
    </row>
    <row r="9" spans="1:3" ht="39" customHeight="1" x14ac:dyDescent="0.2"/>
    <row r="10" spans="1:3" ht="18.75" x14ac:dyDescent="0.2">
      <c r="A10" s="33"/>
      <c r="B10" s="60" t="s">
        <v>262</v>
      </c>
      <c r="C10" s="60" t="s">
        <v>22</v>
      </c>
    </row>
    <row r="11" spans="1:3" ht="18.75" x14ac:dyDescent="0.2">
      <c r="A11" s="33"/>
      <c r="B11" s="61"/>
      <c r="C11" s="61"/>
    </row>
    <row r="12" spans="1:3" ht="30" x14ac:dyDescent="0.2">
      <c r="A12" s="34" t="s">
        <v>263</v>
      </c>
      <c r="B12" s="35" t="s">
        <v>264</v>
      </c>
      <c r="C12" s="36" t="s">
        <v>320</v>
      </c>
    </row>
    <row r="13" spans="1:3" ht="45" x14ac:dyDescent="0.2">
      <c r="A13" s="34" t="s">
        <v>265</v>
      </c>
      <c r="B13" s="35" t="s">
        <v>266</v>
      </c>
      <c r="C13" s="36" t="s">
        <v>321</v>
      </c>
    </row>
    <row r="14" spans="1:3" ht="30" x14ac:dyDescent="0.2">
      <c r="A14" s="34" t="s">
        <v>267</v>
      </c>
      <c r="B14" s="35" t="s">
        <v>268</v>
      </c>
      <c r="C14" s="36" t="s">
        <v>323</v>
      </c>
    </row>
    <row r="15" spans="1:3" ht="105" x14ac:dyDescent="0.2">
      <c r="A15" s="34" t="s">
        <v>269</v>
      </c>
      <c r="B15" s="35" t="s">
        <v>270</v>
      </c>
      <c r="C15" s="36" t="s">
        <v>322</v>
      </c>
    </row>
    <row r="16" spans="1:3" x14ac:dyDescent="0.2"/>
  </sheetData>
  <mergeCells count="8">
    <mergeCell ref="A3:C3"/>
    <mergeCell ref="A7:C7"/>
    <mergeCell ref="B10:B11"/>
    <mergeCell ref="C10:C11"/>
    <mergeCell ref="A4:C4"/>
    <mergeCell ref="A5:C5"/>
    <mergeCell ref="A6:C6"/>
    <mergeCell ref="A8:C8"/>
  </mergeCell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CIC 2022 Matriz Cuantitativa</vt:lpstr>
      <vt:lpstr>CIC 2022 Matriz Cualitativa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Jaime Alexander Bustamante Vargas</dc:creator>
  <cp:keywords/>
  <dc:description/>
  <cp:lastModifiedBy>Mallen Vargas</cp:lastModifiedBy>
  <cp:revision/>
  <dcterms:created xsi:type="dcterms:W3CDTF">2019-02-04T15:12:25Z</dcterms:created>
  <dcterms:modified xsi:type="dcterms:W3CDTF">2023-02-28T13:46:40Z</dcterms:modified>
  <cp:category/>
  <cp:contentStatus/>
</cp:coreProperties>
</file>